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8827"/>
  <workbookPr/>
  <mc:AlternateContent xmlns:mc="http://schemas.openxmlformats.org/markup-compatibility/2006">
    <mc:Choice Requires="x15">
      <x15ac:absPath xmlns:x15ac="http://schemas.microsoft.com/office/spreadsheetml/2010/11/ac" url="C:\Users\user\Documents\GitHub\Taipei-102\"/>
    </mc:Choice>
  </mc:AlternateContent>
  <bookViews>
    <workbookView xWindow="0" yWindow="0" windowWidth="16410" windowHeight="10560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62913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61" i="3" l="1"/>
  <c r="W60" i="3"/>
  <c r="W61" i="3"/>
  <c r="S61" i="3"/>
  <c r="J61" i="3"/>
  <c r="E61" i="3"/>
  <c r="H61" i="3" s="1"/>
  <c r="D61" i="3"/>
  <c r="C61" i="3"/>
  <c r="L61" i="3" s="1"/>
  <c r="AG61" i="3"/>
  <c r="AE61" i="3"/>
  <c r="U61" i="3"/>
  <c r="R61" i="3"/>
  <c r="Q61" i="3"/>
  <c r="P61" i="3"/>
  <c r="B61" i="3"/>
  <c r="A61" i="3"/>
  <c r="R1692" i="1"/>
  <c r="R1693" i="1" s="1"/>
  <c r="R1694" i="1" s="1"/>
  <c r="R1695" i="1" s="1"/>
  <c r="R1696" i="1" s="1"/>
  <c r="R1697" i="1" s="1"/>
  <c r="R1698" i="1" s="1"/>
  <c r="R1699" i="1" s="1"/>
  <c r="R1700" i="1" s="1"/>
  <c r="R1701" i="1" s="1"/>
  <c r="R1702" i="1" s="1"/>
  <c r="R1703" i="1" s="1"/>
  <c r="R1704" i="1" s="1"/>
  <c r="R1705" i="1" s="1"/>
  <c r="R1706" i="1" s="1"/>
  <c r="R1707" i="1" s="1"/>
  <c r="R1708" i="1" s="1"/>
  <c r="R1709" i="1" s="1"/>
  <c r="R1710" i="1" s="1"/>
  <c r="R1711" i="1" s="1"/>
  <c r="R1712" i="1" s="1"/>
  <c r="R1713" i="1" s="1"/>
  <c r="R1714" i="1" s="1"/>
  <c r="R1715" i="1" s="1"/>
  <c r="R1716" i="1" s="1"/>
  <c r="R1717" i="1" s="1"/>
  <c r="R1718" i="1" s="1"/>
  <c r="H1692" i="1"/>
  <c r="H1693" i="1" s="1"/>
  <c r="H1694" i="1" s="1"/>
  <c r="H1695" i="1" s="1"/>
  <c r="H1696" i="1" s="1"/>
  <c r="H1697" i="1" s="1"/>
  <c r="H1698" i="1" s="1"/>
  <c r="H1699" i="1" s="1"/>
  <c r="H1700" i="1" s="1"/>
  <c r="H1701" i="1" s="1"/>
  <c r="H1702" i="1" s="1"/>
  <c r="H1703" i="1" s="1"/>
  <c r="H1704" i="1" s="1"/>
  <c r="H1705" i="1" s="1"/>
  <c r="H1706" i="1" s="1"/>
  <c r="H1707" i="1" s="1"/>
  <c r="H1708" i="1" s="1"/>
  <c r="H1709" i="1" s="1"/>
  <c r="H1710" i="1" s="1"/>
  <c r="H1711" i="1" s="1"/>
  <c r="H1712" i="1" s="1"/>
  <c r="H1713" i="1" s="1"/>
  <c r="H1714" i="1" s="1"/>
  <c r="H1715" i="1" s="1"/>
  <c r="H1716" i="1" s="1"/>
  <c r="H1717" i="1" s="1"/>
  <c r="H1718" i="1" s="1"/>
  <c r="K1690" i="1"/>
  <c r="K1691" i="1"/>
  <c r="K1692" i="1"/>
  <c r="N1692" i="1" s="1"/>
  <c r="K1693" i="1"/>
  <c r="N1693" i="1" s="1"/>
  <c r="K1694" i="1"/>
  <c r="K1695" i="1"/>
  <c r="K1696" i="1"/>
  <c r="N1696" i="1" s="1"/>
  <c r="K1697" i="1"/>
  <c r="M1697" i="1" s="1"/>
  <c r="K1698" i="1"/>
  <c r="K1699" i="1"/>
  <c r="K1700" i="1"/>
  <c r="N1700" i="1" s="1"/>
  <c r="K1701" i="1"/>
  <c r="N1701" i="1" s="1"/>
  <c r="K1702" i="1"/>
  <c r="K1703" i="1"/>
  <c r="K1704" i="1"/>
  <c r="N1704" i="1" s="1"/>
  <c r="K1705" i="1"/>
  <c r="N1705" i="1" s="1"/>
  <c r="K1706" i="1"/>
  <c r="K1707" i="1"/>
  <c r="K1708" i="1"/>
  <c r="N1708" i="1" s="1"/>
  <c r="K1709" i="1"/>
  <c r="N1709" i="1" s="1"/>
  <c r="K1710" i="1"/>
  <c r="K1711" i="1"/>
  <c r="K1712" i="1"/>
  <c r="N1712" i="1" s="1"/>
  <c r="K1713" i="1"/>
  <c r="N1713" i="1" s="1"/>
  <c r="K1714" i="1"/>
  <c r="K1715" i="1"/>
  <c r="K1716" i="1"/>
  <c r="N1716" i="1" s="1"/>
  <c r="K1717" i="1"/>
  <c r="N1717" i="1" s="1"/>
  <c r="K1718" i="1"/>
  <c r="K1689" i="1"/>
  <c r="A1693" i="1"/>
  <c r="B1693" i="1"/>
  <c r="A1694" i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B1694" i="1"/>
  <c r="B1695" i="1" s="1"/>
  <c r="B1696" i="1" s="1"/>
  <c r="B1697" i="1" s="1"/>
  <c r="B1698" i="1" s="1"/>
  <c r="B1699" i="1" s="1"/>
  <c r="B1700" i="1" s="1"/>
  <c r="B1701" i="1" s="1"/>
  <c r="B1702" i="1" s="1"/>
  <c r="B1703" i="1" s="1"/>
  <c r="B1704" i="1" s="1"/>
  <c r="B1705" i="1" s="1"/>
  <c r="B1706" i="1" s="1"/>
  <c r="B1707" i="1" s="1"/>
  <c r="B1708" i="1" s="1"/>
  <c r="B1709" i="1" s="1"/>
  <c r="B1710" i="1" s="1"/>
  <c r="B1711" i="1" s="1"/>
  <c r="B1712" i="1" s="1"/>
  <c r="B1713" i="1" s="1"/>
  <c r="B1714" i="1" s="1"/>
  <c r="B1715" i="1" s="1"/>
  <c r="B1716" i="1" s="1"/>
  <c r="B1717" i="1" s="1"/>
  <c r="B1718" i="1" s="1"/>
  <c r="N1694" i="1"/>
  <c r="M1694" i="1"/>
  <c r="N1718" i="1"/>
  <c r="M1718" i="1"/>
  <c r="M1717" i="1"/>
  <c r="N1715" i="1"/>
  <c r="M1715" i="1"/>
  <c r="N1714" i="1"/>
  <c r="M1714" i="1"/>
  <c r="M1713" i="1"/>
  <c r="N1711" i="1"/>
  <c r="M1711" i="1"/>
  <c r="N1710" i="1"/>
  <c r="M1710" i="1"/>
  <c r="M1709" i="1"/>
  <c r="N1707" i="1"/>
  <c r="M1707" i="1"/>
  <c r="N1706" i="1"/>
  <c r="M1706" i="1"/>
  <c r="M1705" i="1"/>
  <c r="N1703" i="1"/>
  <c r="M1703" i="1"/>
  <c r="N1702" i="1"/>
  <c r="M1702" i="1"/>
  <c r="M1701" i="1"/>
  <c r="N1699" i="1"/>
  <c r="M1699" i="1"/>
  <c r="S1697" i="1"/>
  <c r="N1698" i="1"/>
  <c r="M1698" i="1"/>
  <c r="N1697" i="1"/>
  <c r="M1696" i="1"/>
  <c r="N1695" i="1"/>
  <c r="M1695" i="1"/>
  <c r="S1693" i="1"/>
  <c r="M1693" i="1"/>
  <c r="N1691" i="1"/>
  <c r="M1691" i="1"/>
  <c r="Q1690" i="1"/>
  <c r="Q1691" i="1" s="1"/>
  <c r="Q1692" i="1" s="1"/>
  <c r="Q1693" i="1" s="1"/>
  <c r="Q1694" i="1" s="1"/>
  <c r="Q1695" i="1" s="1"/>
  <c r="Q1696" i="1" s="1"/>
  <c r="Q1697" i="1" s="1"/>
  <c r="Q1698" i="1" s="1"/>
  <c r="Q1699" i="1" s="1"/>
  <c r="Q1700" i="1" s="1"/>
  <c r="Q1701" i="1" s="1"/>
  <c r="Q1702" i="1" s="1"/>
  <c r="Q1703" i="1" s="1"/>
  <c r="Q1704" i="1" s="1"/>
  <c r="Q1705" i="1" s="1"/>
  <c r="Q1706" i="1" s="1"/>
  <c r="Q1707" i="1" s="1"/>
  <c r="Q1708" i="1" s="1"/>
  <c r="Q1709" i="1" s="1"/>
  <c r="Q1710" i="1" s="1"/>
  <c r="Q1711" i="1" s="1"/>
  <c r="Q1712" i="1" s="1"/>
  <c r="Q1713" i="1" s="1"/>
  <c r="Q1714" i="1" s="1"/>
  <c r="Q1715" i="1" s="1"/>
  <c r="Q1716" i="1" s="1"/>
  <c r="Q1717" i="1" s="1"/>
  <c r="Q1718" i="1" s="1"/>
  <c r="N1690" i="1"/>
  <c r="M1690" i="1"/>
  <c r="B1690" i="1"/>
  <c r="B1691" i="1" s="1"/>
  <c r="B1692" i="1" s="1"/>
  <c r="S1689" i="1"/>
  <c r="P1689" i="1"/>
  <c r="P1690" i="1" s="1"/>
  <c r="P1691" i="1" s="1"/>
  <c r="P1692" i="1" s="1"/>
  <c r="P1693" i="1" s="1"/>
  <c r="P1694" i="1" s="1"/>
  <c r="P1695" i="1" s="1"/>
  <c r="P1696" i="1" s="1"/>
  <c r="P1697" i="1" s="1"/>
  <c r="P1698" i="1" s="1"/>
  <c r="P1699" i="1" s="1"/>
  <c r="P1700" i="1" s="1"/>
  <c r="P1701" i="1" s="1"/>
  <c r="P1702" i="1" s="1"/>
  <c r="P1703" i="1" s="1"/>
  <c r="P1704" i="1" s="1"/>
  <c r="P1705" i="1" s="1"/>
  <c r="P1706" i="1" s="1"/>
  <c r="P1707" i="1" s="1"/>
  <c r="P1708" i="1" s="1"/>
  <c r="P1709" i="1" s="1"/>
  <c r="P1710" i="1" s="1"/>
  <c r="P1711" i="1" s="1"/>
  <c r="P1712" i="1" s="1"/>
  <c r="P1713" i="1" s="1"/>
  <c r="P1714" i="1" s="1"/>
  <c r="P1715" i="1" s="1"/>
  <c r="P1716" i="1" s="1"/>
  <c r="P1717" i="1" s="1"/>
  <c r="P1718" i="1" s="1"/>
  <c r="N1689" i="1"/>
  <c r="M1689" i="1"/>
  <c r="N61" i="3" l="1"/>
  <c r="O61" i="3" s="1"/>
  <c r="AF61" i="3" s="1"/>
  <c r="M61" i="3"/>
  <c r="K61" i="3"/>
  <c r="M1692" i="1"/>
  <c r="M1700" i="1"/>
  <c r="M1704" i="1"/>
  <c r="M1708" i="1"/>
  <c r="S1691" i="1" s="1"/>
  <c r="S1695" i="1" s="1"/>
  <c r="M1712" i="1"/>
  <c r="M1716" i="1"/>
  <c r="R1689" i="1"/>
  <c r="R1690" i="1" s="1"/>
  <c r="R1691" i="1" s="1"/>
  <c r="N1665" i="1"/>
  <c r="M1665" i="1"/>
  <c r="C60" i="3" l="1"/>
  <c r="L60" i="3" s="1"/>
  <c r="AG60" i="3"/>
  <c r="U60" i="3"/>
  <c r="B60" i="3"/>
  <c r="A60" i="3"/>
  <c r="AE60" i="3" s="1"/>
  <c r="N1685" i="1"/>
  <c r="M1685" i="1"/>
  <c r="N1682" i="1"/>
  <c r="M1682" i="1"/>
  <c r="N1680" i="1"/>
  <c r="M1680" i="1"/>
  <c r="N1679" i="1"/>
  <c r="M1679" i="1"/>
  <c r="Q1660" i="1"/>
  <c r="Q1661" i="1" s="1"/>
  <c r="Q1662" i="1" s="1"/>
  <c r="Q1663" i="1" s="1"/>
  <c r="Q1664" i="1" s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Q1675" i="1" s="1"/>
  <c r="Q1676" i="1" s="1"/>
  <c r="Q1677" i="1" s="1"/>
  <c r="Q1678" i="1" s="1"/>
  <c r="Q1679" i="1" s="1"/>
  <c r="Q1680" i="1" s="1"/>
  <c r="Q1681" i="1" s="1"/>
  <c r="Q1682" i="1" s="1"/>
  <c r="Q1683" i="1" s="1"/>
  <c r="Q1684" i="1" s="1"/>
  <c r="Q1685" i="1" s="1"/>
  <c r="Q1686" i="1" s="1"/>
  <c r="Q1687" i="1" s="1"/>
  <c r="Q1688" i="1" s="1"/>
  <c r="B1660" i="1"/>
  <c r="B1661" i="1" s="1"/>
  <c r="B1662" i="1" s="1"/>
  <c r="B1663" i="1" s="1"/>
  <c r="B1664" i="1" s="1"/>
  <c r="B1665" i="1" s="1"/>
  <c r="B1666" i="1" s="1"/>
  <c r="B1667" i="1" s="1"/>
  <c r="B1668" i="1" s="1"/>
  <c r="B1669" i="1" s="1"/>
  <c r="B1670" i="1" s="1"/>
  <c r="B1671" i="1" s="1"/>
  <c r="B1672" i="1" s="1"/>
  <c r="B1673" i="1" s="1"/>
  <c r="B1674" i="1" s="1"/>
  <c r="B1675" i="1" s="1"/>
  <c r="B1676" i="1" s="1"/>
  <c r="B1677" i="1" s="1"/>
  <c r="B1678" i="1" s="1"/>
  <c r="B1679" i="1" s="1"/>
  <c r="B1680" i="1" s="1"/>
  <c r="B1681" i="1" s="1"/>
  <c r="B1682" i="1" s="1"/>
  <c r="B1683" i="1" s="1"/>
  <c r="B1684" i="1" s="1"/>
  <c r="B1685" i="1" s="1"/>
  <c r="B1686" i="1" s="1"/>
  <c r="B1687" i="1" s="1"/>
  <c r="B1688" i="1" s="1"/>
  <c r="N1660" i="1"/>
  <c r="M1660" i="1"/>
  <c r="M1661" i="1"/>
  <c r="N1661" i="1"/>
  <c r="N1688" i="1"/>
  <c r="M1688" i="1"/>
  <c r="N1687" i="1"/>
  <c r="M1687" i="1"/>
  <c r="N1686" i="1"/>
  <c r="M1686" i="1"/>
  <c r="N1684" i="1"/>
  <c r="M1684" i="1"/>
  <c r="N1683" i="1"/>
  <c r="M1683" i="1"/>
  <c r="N1681" i="1"/>
  <c r="M1681" i="1"/>
  <c r="N1678" i="1"/>
  <c r="M1678" i="1"/>
  <c r="N1677" i="1"/>
  <c r="M1677" i="1"/>
  <c r="N1676" i="1"/>
  <c r="M1676" i="1"/>
  <c r="N1675" i="1"/>
  <c r="M1675" i="1"/>
  <c r="N1674" i="1"/>
  <c r="M1674" i="1"/>
  <c r="N1673" i="1"/>
  <c r="M1673" i="1"/>
  <c r="N1672" i="1"/>
  <c r="M1672" i="1"/>
  <c r="N1671" i="1"/>
  <c r="M1671" i="1"/>
  <c r="N1670" i="1"/>
  <c r="M1670" i="1"/>
  <c r="N1669" i="1"/>
  <c r="M1669" i="1"/>
  <c r="S1667" i="1"/>
  <c r="N1668" i="1"/>
  <c r="M1668" i="1"/>
  <c r="N1667" i="1"/>
  <c r="M1667" i="1"/>
  <c r="N1666" i="1"/>
  <c r="M1666" i="1"/>
  <c r="S1663" i="1"/>
  <c r="N1664" i="1"/>
  <c r="M1664" i="1"/>
  <c r="N1663" i="1"/>
  <c r="M1663" i="1"/>
  <c r="N1662" i="1"/>
  <c r="M1662" i="1"/>
  <c r="S1659" i="1"/>
  <c r="J60" i="3" s="1"/>
  <c r="R1659" i="1"/>
  <c r="R1660" i="1" s="1"/>
  <c r="R1661" i="1" s="1"/>
  <c r="R1662" i="1" s="1"/>
  <c r="R1663" i="1" s="1"/>
  <c r="R1664" i="1" s="1"/>
  <c r="R1665" i="1" s="1"/>
  <c r="R1666" i="1" s="1"/>
  <c r="R1667" i="1" s="1"/>
  <c r="R1668" i="1" s="1"/>
  <c r="R1669" i="1" s="1"/>
  <c r="R1670" i="1" s="1"/>
  <c r="R1671" i="1" s="1"/>
  <c r="R1672" i="1" s="1"/>
  <c r="R1673" i="1" s="1"/>
  <c r="R1674" i="1" s="1"/>
  <c r="R1675" i="1" s="1"/>
  <c r="R1676" i="1" s="1"/>
  <c r="R1677" i="1" s="1"/>
  <c r="R1678" i="1" s="1"/>
  <c r="R1679" i="1" s="1"/>
  <c r="R1680" i="1" s="1"/>
  <c r="R1681" i="1" s="1"/>
  <c r="R1682" i="1" s="1"/>
  <c r="R1683" i="1" s="1"/>
  <c r="R1684" i="1" s="1"/>
  <c r="R1685" i="1" s="1"/>
  <c r="R1686" i="1" s="1"/>
  <c r="R1687" i="1" s="1"/>
  <c r="R1688" i="1" s="1"/>
  <c r="P1659" i="1"/>
  <c r="P1660" i="1" s="1"/>
  <c r="P1661" i="1" s="1"/>
  <c r="P1662" i="1" s="1"/>
  <c r="P1663" i="1" s="1"/>
  <c r="P1664" i="1" s="1"/>
  <c r="P1665" i="1" s="1"/>
  <c r="P1666" i="1" s="1"/>
  <c r="P1667" i="1" s="1"/>
  <c r="P1668" i="1" s="1"/>
  <c r="P1669" i="1" s="1"/>
  <c r="P1670" i="1" s="1"/>
  <c r="P1671" i="1" s="1"/>
  <c r="P1672" i="1" s="1"/>
  <c r="P1673" i="1" s="1"/>
  <c r="P1674" i="1" s="1"/>
  <c r="P1675" i="1" s="1"/>
  <c r="P1676" i="1" s="1"/>
  <c r="P1677" i="1" s="1"/>
  <c r="P1678" i="1" s="1"/>
  <c r="P1679" i="1" s="1"/>
  <c r="P1680" i="1" s="1"/>
  <c r="P1681" i="1" s="1"/>
  <c r="P1682" i="1" s="1"/>
  <c r="P1683" i="1" s="1"/>
  <c r="P1684" i="1" s="1"/>
  <c r="P1685" i="1" s="1"/>
  <c r="P1686" i="1" s="1"/>
  <c r="P1687" i="1" s="1"/>
  <c r="P1688" i="1" s="1"/>
  <c r="N1659" i="1"/>
  <c r="M1659" i="1"/>
  <c r="S1630" i="1"/>
  <c r="N1651" i="1"/>
  <c r="M1651" i="1"/>
  <c r="N1641" i="1"/>
  <c r="M1641" i="1"/>
  <c r="M1605" i="1"/>
  <c r="N1605" i="1"/>
  <c r="C59" i="3"/>
  <c r="N1634" i="1"/>
  <c r="M1634" i="1"/>
  <c r="D60" i="3" l="1"/>
  <c r="E60" i="3"/>
  <c r="I60" i="3" s="1"/>
  <c r="S1661" i="1"/>
  <c r="S1665" i="1" s="1"/>
  <c r="AG59" i="3"/>
  <c r="W59" i="3"/>
  <c r="U59" i="3"/>
  <c r="B59" i="3"/>
  <c r="A59" i="3"/>
  <c r="AE59" i="3" s="1"/>
  <c r="H60" i="3" l="1"/>
  <c r="K60" i="3"/>
  <c r="N60" i="3"/>
  <c r="M60" i="3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0" i="1"/>
  <c r="M1640" i="1"/>
  <c r="N1639" i="1"/>
  <c r="M1639" i="1"/>
  <c r="N1638" i="1"/>
  <c r="M1638" i="1"/>
  <c r="S1638" i="1"/>
  <c r="N1637" i="1"/>
  <c r="M1637" i="1"/>
  <c r="N1636" i="1"/>
  <c r="M1636" i="1"/>
  <c r="S1634" i="1"/>
  <c r="N1635" i="1"/>
  <c r="M1635" i="1"/>
  <c r="N1633" i="1"/>
  <c r="M1633" i="1"/>
  <c r="N1632" i="1"/>
  <c r="M1632" i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N1631" i="1"/>
  <c r="M1631" i="1"/>
  <c r="B1631" i="1"/>
  <c r="B1632" i="1" s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J59" i="3"/>
  <c r="R1630" i="1"/>
  <c r="D59" i="3" s="1"/>
  <c r="P1630" i="1"/>
  <c r="N1630" i="1"/>
  <c r="M1630" i="1"/>
  <c r="O60" i="3" l="1"/>
  <c r="R1631" i="1"/>
  <c r="R1632" i="1" s="1"/>
  <c r="R1633" i="1" s="1"/>
  <c r="R1634" i="1" s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P1631" i="1"/>
  <c r="P1632" i="1" s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E59" i="3"/>
  <c r="I59" i="3" s="1"/>
  <c r="S1632" i="1"/>
  <c r="S1636" i="1" s="1"/>
  <c r="C58" i="3"/>
  <c r="L58" i="3" s="1"/>
  <c r="AG58" i="3"/>
  <c r="W58" i="3"/>
  <c r="U58" i="3"/>
  <c r="N1626" i="1"/>
  <c r="M1626" i="1"/>
  <c r="N1627" i="1"/>
  <c r="M1627" i="1"/>
  <c r="N1624" i="1"/>
  <c r="M1624" i="1"/>
  <c r="Q1601" i="1"/>
  <c r="B1601" i="1"/>
  <c r="B1602" i="1" s="1"/>
  <c r="B1603" i="1" s="1"/>
  <c r="B1604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P1600" i="1"/>
  <c r="P1601" i="1" s="1"/>
  <c r="N1600" i="1"/>
  <c r="M1600" i="1"/>
  <c r="B1605" i="1" l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P1602" i="1"/>
  <c r="P1603" i="1" s="1"/>
  <c r="P1604" i="1" s="1"/>
  <c r="R1602" i="1"/>
  <c r="R1603" i="1" s="1"/>
  <c r="R1604" i="1" s="1"/>
  <c r="K59" i="3"/>
  <c r="Q1602" i="1"/>
  <c r="Q1603" i="1" s="1"/>
  <c r="Q1604" i="1" s="1"/>
  <c r="L59" i="3"/>
  <c r="D58" i="3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R1605" i="1" l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5" i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Q1605" i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H59" i="3"/>
  <c r="M59" i="3"/>
  <c r="N59" i="3"/>
  <c r="I58" i="3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9" i="3" l="1"/>
  <c r="O58" i="3"/>
  <c r="P59" i="3" s="1"/>
  <c r="Q60" i="3" s="1"/>
  <c r="M57" i="3"/>
  <c r="K57" i="3"/>
  <c r="M56" i="3"/>
  <c r="N56" i="3"/>
  <c r="I56" i="3"/>
  <c r="K56" i="3"/>
  <c r="H57" i="3"/>
  <c r="I57" i="3"/>
  <c r="N1516" i="1"/>
  <c r="M1516" i="1"/>
  <c r="S59" i="3" l="1"/>
  <c r="P60" i="3"/>
  <c r="S60" i="3" s="1"/>
  <c r="AF60" i="3" s="1"/>
  <c r="O57" i="3"/>
  <c r="P58" i="3" s="1"/>
  <c r="Q59" i="3" s="1"/>
  <c r="R60" i="3" s="1"/>
  <c r="O56" i="3"/>
  <c r="P57" i="3" s="1"/>
  <c r="Q58" i="3" s="1"/>
  <c r="R59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AF59" i="3" l="1"/>
  <c r="D55" i="3"/>
  <c r="E55" i="3"/>
  <c r="N55" i="3" s="1"/>
  <c r="S1513" i="1"/>
  <c r="S1517" i="1" s="1"/>
  <c r="C54" i="3"/>
  <c r="L54" i="3" s="1"/>
  <c r="AG54" i="3"/>
  <c r="K55" i="3" l="1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/>
  <c r="AC24" i="3"/>
  <c r="AC27" i="3" s="1"/>
  <c r="AA24" i="3"/>
  <c r="AA27" i="3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D35" i="3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/>
  <c r="A8" i="5"/>
  <c r="A12" i="5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O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/>
  <c r="G74" i="4"/>
  <c r="H74" i="4" s="1"/>
  <c r="G73" i="4"/>
  <c r="H73" i="4"/>
  <c r="G72" i="4"/>
  <c r="H72" i="4" s="1"/>
  <c r="G71" i="4"/>
  <c r="H71" i="4"/>
  <c r="G70" i="4"/>
  <c r="H70" i="4" s="1"/>
  <c r="G69" i="4"/>
  <c r="I69" i="4"/>
  <c r="G68" i="4"/>
  <c r="H68" i="4" s="1"/>
  <c r="G67" i="4"/>
  <c r="H67" i="4"/>
  <c r="G66" i="4"/>
  <c r="H66" i="4" s="1"/>
  <c r="G65" i="4"/>
  <c r="H65" i="4"/>
  <c r="G64" i="4"/>
  <c r="H64" i="4" s="1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5" i="4"/>
  <c r="I74" i="4"/>
  <c r="I71" i="4"/>
  <c r="I67" i="4"/>
  <c r="I63" i="4"/>
  <c r="H69" i="4"/>
  <c r="I65" i="4"/>
  <c r="I73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/>
  <c r="G59" i="4"/>
  <c r="H59" i="4" s="1"/>
  <c r="G58" i="4"/>
  <c r="I58" i="4" s="1"/>
  <c r="H58" i="4"/>
  <c r="G57" i="4"/>
  <c r="I57" i="4" s="1"/>
  <c r="G56" i="4"/>
  <c r="H56" i="4" s="1"/>
  <c r="I56" i="4"/>
  <c r="G55" i="4"/>
  <c r="H55" i="4" s="1"/>
  <c r="G54" i="4"/>
  <c r="H54" i="4" s="1"/>
  <c r="I54" i="4"/>
  <c r="G53" i="4"/>
  <c r="I53" i="4" s="1"/>
  <c r="G52" i="4"/>
  <c r="H52" i="4" s="1"/>
  <c r="I52" i="4"/>
  <c r="G51" i="4"/>
  <c r="I51" i="4" s="1"/>
  <c r="G50" i="4"/>
  <c r="I50" i="4"/>
  <c r="G49" i="4"/>
  <c r="I49" i="4" s="1"/>
  <c r="G48" i="4"/>
  <c r="H48" i="4" s="1"/>
  <c r="I48" i="4"/>
  <c r="G47" i="4"/>
  <c r="I47" i="4" s="1"/>
  <c r="I55" i="4"/>
  <c r="H50" i="4"/>
  <c r="I59" i="4"/>
  <c r="H60" i="4"/>
  <c r="H57" i="4"/>
  <c r="H53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/>
  <c r="G41" i="4"/>
  <c r="H41" i="4" s="1"/>
  <c r="G40" i="4"/>
  <c r="I40" i="4"/>
  <c r="G39" i="4"/>
  <c r="G38" i="4"/>
  <c r="I38" i="4" s="1"/>
  <c r="G37" i="4"/>
  <c r="G36" i="4"/>
  <c r="I36" i="4" s="1"/>
  <c r="G35" i="4"/>
  <c r="G34" i="4"/>
  <c r="H34" i="4" s="1"/>
  <c r="I34" i="4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44" i="4"/>
  <c r="H32" i="4"/>
  <c r="H40" i="4"/>
  <c r="I41" i="4"/>
  <c r="H38" i="4"/>
  <c r="H42" i="4"/>
  <c r="H46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/>
  <c r="G29" i="4"/>
  <c r="H29" i="4" s="1"/>
  <c r="G28" i="4"/>
  <c r="I28" i="4"/>
  <c r="G27" i="4"/>
  <c r="I27" i="4" s="1"/>
  <c r="G26" i="4"/>
  <c r="I26" i="4"/>
  <c r="G25" i="4"/>
  <c r="I25" i="4" s="1"/>
  <c r="G24" i="4"/>
  <c r="H24" i="4"/>
  <c r="G23" i="4"/>
  <c r="I23" i="4" s="1"/>
  <c r="G22" i="4"/>
  <c r="H22" i="4"/>
  <c r="G21" i="4"/>
  <c r="I21" i="4" s="1"/>
  <c r="G20" i="4"/>
  <c r="H20" i="4"/>
  <c r="G19" i="4"/>
  <c r="H19" i="4" s="1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2" i="4"/>
  <c r="I20" i="4"/>
  <c r="I30" i="4"/>
  <c r="I29" i="4"/>
  <c r="H18" i="4"/>
  <c r="H26" i="4"/>
  <c r="H28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5" i="5"/>
  <c r="R54" i="5"/>
  <c r="R29" i="5"/>
  <c r="R42" i="5"/>
  <c r="R84" i="5"/>
  <c r="R64" i="5"/>
  <c r="R100" i="5"/>
  <c r="R62" i="5"/>
  <c r="R96" i="5"/>
  <c r="R7" i="5"/>
  <c r="R43" i="5"/>
  <c r="R58" i="5"/>
  <c r="R85" i="5"/>
  <c r="O13" i="5"/>
  <c r="O2" i="5"/>
  <c r="G3" i="4"/>
  <c r="I3" i="4" s="1"/>
  <c r="G4" i="4"/>
  <c r="H4" i="4"/>
  <c r="G5" i="4"/>
  <c r="I5" i="4" s="1"/>
  <c r="G6" i="4"/>
  <c r="H6" i="4" s="1"/>
  <c r="I6" i="4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I12" i="4"/>
  <c r="G13" i="4"/>
  <c r="I13" i="4" s="1"/>
  <c r="G14" i="4"/>
  <c r="H14" i="4" s="1"/>
  <c r="I14" i="4"/>
  <c r="G15" i="4"/>
  <c r="I15" i="4" s="1"/>
  <c r="G16" i="4"/>
  <c r="H16" i="4" s="1"/>
  <c r="I16" i="4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3" i="4"/>
  <c r="H7" i="4"/>
  <c r="H11" i="4"/>
  <c r="H2" i="4"/>
  <c r="H13" i="4"/>
  <c r="H9" i="4"/>
  <c r="I4" i="4"/>
  <c r="A1605" i="1" l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2" i="1" s="1"/>
  <c r="A1634" i="1" s="1"/>
  <c r="A1636" i="1" s="1"/>
  <c r="A1638" i="1" s="1"/>
  <c r="A1640" i="1" s="1"/>
  <c r="A1642" i="1" s="1"/>
  <c r="A1644" i="1" s="1"/>
  <c r="A1646" i="1" s="1"/>
  <c r="A1648" i="1" s="1"/>
  <c r="A1650" i="1" s="1"/>
  <c r="A1652" i="1" s="1"/>
  <c r="A1654" i="1" s="1"/>
  <c r="A1656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R68" i="5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K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P5" i="3"/>
  <c r="Q6" i="3" s="1"/>
  <c r="R7" i="3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A1631" i="1" l="1"/>
  <c r="A1633" i="1" s="1"/>
  <c r="A1635" i="1" s="1"/>
  <c r="A1637" i="1" s="1"/>
  <c r="A1639" i="1" s="1"/>
  <c r="A1641" i="1" s="1"/>
  <c r="A1643" i="1" s="1"/>
  <c r="A1645" i="1" s="1"/>
  <c r="A1647" i="1" s="1"/>
  <c r="A1649" i="1" s="1"/>
  <c r="A1651" i="1" s="1"/>
  <c r="A1653" i="1" s="1"/>
  <c r="A1655" i="1" s="1"/>
  <c r="A1657" i="1" s="1"/>
  <c r="S2" i="3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H1605" i="1" l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H1630" i="1" s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H1660" i="1" s="1"/>
  <c r="H1661" i="1" s="1"/>
  <c r="H1662" i="1" s="1"/>
  <c r="H1663" i="1" s="1"/>
  <c r="H1664" i="1" s="1"/>
  <c r="H1665" i="1" s="1"/>
  <c r="H1666" i="1" s="1"/>
  <c r="H1667" i="1" s="1"/>
  <c r="H1668" i="1" s="1"/>
  <c r="H1669" i="1" s="1"/>
  <c r="H1670" i="1" s="1"/>
  <c r="H1671" i="1" s="1"/>
  <c r="H1672" i="1" s="1"/>
  <c r="H1673" i="1" s="1"/>
  <c r="H1674" i="1" s="1"/>
  <c r="H1675" i="1" s="1"/>
  <c r="H1676" i="1" s="1"/>
  <c r="H1677" i="1" s="1"/>
  <c r="H1678" i="1" s="1"/>
  <c r="H1679" i="1" s="1"/>
  <c r="H1680" i="1" s="1"/>
  <c r="H1681" i="1" s="1"/>
  <c r="H1682" i="1" s="1"/>
  <c r="H1683" i="1" s="1"/>
  <c r="H1684" i="1" s="1"/>
  <c r="H1685" i="1" s="1"/>
  <c r="H1686" i="1" s="1"/>
  <c r="H1687" i="1" s="1"/>
  <c r="H1688" i="1" s="1"/>
  <c r="H1689" i="1" s="1"/>
  <c r="H1690" i="1" s="1"/>
  <c r="H1691" i="1" s="1"/>
  <c r="A41" i="3"/>
  <c r="AE40" i="3"/>
  <c r="AF42" i="3"/>
  <c r="R25" i="3"/>
  <c r="S25" i="3" s="1"/>
  <c r="Q15" i="3"/>
  <c r="R16" i="3" s="1"/>
  <c r="S16" i="3" s="1"/>
  <c r="S47" i="3"/>
  <c r="AF47" i="3" s="1"/>
  <c r="AE41" i="3" l="1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s="1"/>
</calcChain>
</file>

<file path=xl/comments1.xml><?xml version="1.0" encoding="utf-8"?>
<comments xmlns="http://schemas.openxmlformats.org/spreadsheetml/2006/main">
  <authors>
    <author>huskywang</author>
  </authors>
  <commentList>
    <comment ref="S48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<sst xmlns="http://schemas.openxmlformats.org/spreadsheetml/2006/main" count="6055" uniqueCount="1014">
  <si>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</si>
  <si>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</si>
  <si>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</si>
  <si>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</si>
  <si>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</si>
  <si>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</si>
  <si>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</si>
  <si>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</si>
  <si>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</si>
  <si>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</si>
  <si>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</si>
  <si>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</si>
  <si>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</si>
  <si>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</si>
  <si>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</si>
  <si>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</si>
  <si>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</si>
  <si>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</si>
  <si>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</si>
  <si>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</si>
  <si>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</si>
  <si>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</si>
  <si>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</si>
  <si>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</si>
  <si>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</si>
  <si>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</si>
  <si>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</si>
  <si>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</si>
  <si>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</si>
  <si>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</si>
  <si>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</si>
  <si>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</si>
  <si>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</si>
  <si>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</si>
  <si>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</si>
  <si>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</si>
  <si>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</si>
  <si>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</si>
  <si>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</si>
  <si>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</si>
  <si>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</si>
  <si>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</si>
  <si>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</si>
  <si>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</si>
  <si>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</si>
  <si>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</si>
  <si>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</si>
  <si>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</si>
  <si>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</si>
  <si>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</si>
  <si>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</si>
  <si>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</si>
  <si>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</si>
  <si>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</si>
  <si>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</si>
  <si>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</si>
  <si>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</si>
  <si>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</si>
  <si>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</si>
  <si>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</si>
  <si>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</si>
  <si>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</si>
  <si>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</si>
  <si>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</si>
  <si>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</si>
  <si>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</si>
  <si>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</si>
  <si>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</si>
  <si>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</si>
  <si>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</si>
  <si>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</si>
  <si>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</si>
  <si>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</si>
  <si>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</si>
  <si>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</si>
  <si>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</si>
  <si>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</si>
  <si>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</si>
  <si>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</si>
  <si>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</si>
  <si>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</si>
  <si>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</si>
  <si>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</si>
  <si>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</si>
  <si>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</si>
  <si>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</si>
  <si>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</si>
  <si>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</si>
  <si>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</si>
  <si>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</si>
  <si>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</si>
  <si>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</si>
  <si>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</si>
  <si>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</si>
  <si>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</si>
  <si>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</si>
  <si>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</si>
  <si>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</si>
  <si>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</si>
  <si>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</si>
  <si>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</si>
  <si>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</si>
  <si>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</si>
  <si>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</si>
  <si>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</si>
  <si>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</si>
  <si>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</si>
  <si>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</si>
  <si>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</si>
  <si>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</si>
  <si>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</si>
  <si>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</si>
  <si>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</si>
  <si>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</si>
  <si>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</si>
  <si>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</si>
  <si>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</si>
  <si>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</si>
  <si>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</si>
  <si>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</si>
  <si>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</si>
  <si>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</si>
  <si>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</si>
  <si>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</si>
  <si>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</si>
  <si>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</si>
  <si>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</si>
  <si>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</si>
  <si>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</si>
  <si>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</si>
  <si>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</si>
  <si>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</si>
  <si>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</si>
  <si>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</si>
  <si>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</si>
  <si>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</si>
  <si>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</si>
  <si>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</si>
  <si>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</si>
  <si>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</si>
  <si>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</si>
  <si>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</si>
  <si>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</si>
  <si>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</si>
  <si>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</si>
  <si>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</si>
  <si>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</si>
  <si>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</si>
  <si>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</si>
  <si>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</si>
  <si>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</si>
  <si>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</si>
  <si>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</si>
  <si>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</si>
  <si>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</si>
  <si>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</si>
  <si>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</si>
  <si>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</si>
  <si>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</si>
  <si>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</si>
  <si>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</si>
  <si>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</si>
  <si>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</si>
  <si>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</si>
  <si>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</si>
  <si>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</si>
  <si>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</si>
  <si>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</si>
  <si>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</si>
  <si>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</si>
  <si>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</si>
  <si>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</si>
  <si>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</si>
  <si>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</si>
  <si>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</si>
  <si>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</si>
  <si>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</si>
  <si>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</si>
  <si>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</si>
  <si>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</si>
  <si>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</si>
  <si>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</si>
  <si>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</si>
  <si>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</si>
  <si>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</si>
  <si>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</si>
  <si>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</si>
  <si>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</si>
  <si>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</si>
  <si>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</si>
  <si>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</si>
  <si>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</si>
  <si>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</si>
  <si>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</si>
  <si>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</si>
  <si>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</si>
  <si>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</si>
  <si>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</si>
  <si>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</si>
  <si>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</si>
  <si>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</si>
  <si>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</si>
  <si>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</si>
  <si>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</si>
  <si>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</si>
  <si>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</si>
  <si>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</si>
  <si>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</si>
  <si>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</si>
  <si>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</si>
  <si>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</si>
  <si>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</si>
  <si>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</si>
  <si>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</si>
  <si>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</si>
  <si>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</si>
  <si>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</si>
  <si>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</si>
  <si>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</si>
  <si>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</si>
  <si>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</si>
  <si>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</si>
  <si>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</si>
  <si>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</si>
  <si>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</si>
  <si>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</si>
  <si>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</si>
  <si>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</si>
  <si>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</si>
  <si>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</si>
  <si>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</si>
  <si>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</si>
  <si>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</si>
  <si>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</si>
  <si>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</si>
  <si>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</si>
  <si>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</si>
  <si>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</si>
  <si>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</si>
  <si>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</si>
  <si>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</si>
  <si>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</si>
  <si>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</si>
  <si>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</si>
  <si>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</si>
  <si>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</si>
  <si>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</si>
  <si>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</si>
  <si>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</si>
  <si>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</si>
  <si>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</si>
  <si>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</si>
  <si>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</si>
  <si>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</si>
  <si>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</si>
  <si>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</si>
  <si>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</si>
  <si>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</si>
  <si>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</si>
  <si>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</si>
  <si>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</si>
  <si>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</si>
  <si>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</si>
  <si>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</si>
  <si>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</si>
  <si>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</si>
  <si>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</si>
  <si>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</si>
  <si>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</si>
  <si>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</si>
  <si>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</si>
  <si>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</si>
  <si>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</si>
  <si>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</si>
  <si>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</si>
  <si>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</si>
  <si>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</si>
  <si>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</si>
  <si>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</si>
  <si>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</si>
  <si>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</si>
  <si>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</si>
  <si>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</si>
  <si>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</si>
  <si>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</si>
  <si>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</si>
  <si>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</si>
  <si>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</si>
  <si>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</si>
  <si>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</si>
  <si>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</si>
  <si>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</si>
  <si>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</si>
  <si>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</si>
  <si>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</si>
  <si>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</si>
  <si>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</si>
  <si>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</si>
  <si>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</si>
  <si>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</si>
  <si>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</si>
  <si>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</si>
  <si>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</si>
  <si>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</si>
  <si>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</si>
  <si>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</si>
  <si>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</si>
  <si>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</si>
  <si>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</si>
  <si>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</si>
  <si>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</si>
  <si>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</si>
  <si>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</si>
  <si>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</si>
  <si>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</si>
  <si>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</si>
  <si>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</si>
  <si>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</si>
  <si>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</si>
  <si>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</si>
  <si>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</si>
  <si>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</si>
  <si>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</si>
  <si>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</si>
  <si>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</si>
  <si>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</si>
  <si>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</si>
  <si>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</si>
  <si>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</si>
  <si>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</si>
  <si>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</si>
  <si>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</si>
  <si>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</si>
  <si>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</si>
  <si>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</si>
  <si>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</si>
  <si>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</si>
  <si>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</si>
  <si>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</si>
  <si>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</si>
  <si>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</si>
  <si>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</si>
  <si>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</si>
  <si>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</si>
  <si>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</si>
  <si>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</si>
  <si>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</si>
  <si>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</si>
  <si>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</si>
  <si>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</si>
  <si>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</si>
  <si>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</si>
  <si>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</si>
  <si>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</si>
  <si>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</si>
  <si>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</si>
  <si>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</si>
  <si>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</si>
  <si>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</si>
  <si>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</si>
  <si>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</si>
  <si>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</si>
  <si>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</si>
  <si>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</si>
  <si>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</si>
  <si>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</si>
  <si>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</si>
  <si>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</si>
  <si>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</si>
  <si>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</si>
  <si>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</si>
  <si>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</si>
  <si>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</si>
  <si>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</si>
  <si>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</si>
  <si>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</si>
  <si>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</si>
  <si>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</si>
  <si>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</si>
  <si>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</si>
  <si>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</si>
  <si>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</si>
  <si>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</si>
  <si>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</si>
  <si>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</si>
  <si>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</si>
  <si>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</si>
  <si>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</si>
  <si>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</si>
  <si>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</si>
  <si>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</si>
  <si>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</si>
  <si>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</si>
  <si>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</si>
  <si>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</si>
  <si>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</si>
  <si>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</si>
  <si>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</si>
  <si>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</si>
  <si>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</si>
  <si>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</si>
  <si>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</si>
  <si>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</si>
  <si>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</si>
  <si>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</si>
  <si>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</si>
  <si>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</si>
  <si>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</si>
  <si>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</si>
  <si>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</si>
  <si>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</si>
  <si>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</si>
  <si>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</si>
  <si>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</si>
  <si>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</si>
  <si>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</si>
  <si>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</si>
  <si>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</si>
  <si>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</si>
  <si>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</si>
  <si>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</si>
  <si>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</si>
  <si>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</si>
  <si>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</si>
  <si>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</si>
  <si>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</si>
  <si>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</si>
  <si>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</si>
  <si>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</si>
  <si>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</si>
  <si>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</si>
  <si>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</si>
  <si>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</si>
  <si>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</si>
  <si>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</si>
  <si>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</si>
  <si>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</si>
  <si>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</si>
  <si>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</si>
  <si>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</si>
  <si>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</si>
  <si>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</si>
  <si>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</si>
  <si>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</si>
  <si>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</si>
  <si>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</si>
  <si>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</si>
  <si>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</si>
  <si>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</si>
  <si>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</si>
  <si>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</si>
  <si>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</si>
  <si>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</si>
  <si>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</si>
  <si>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</si>
  <si>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</si>
  <si>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</si>
  <si>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</si>
  <si>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</si>
  <si>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</si>
  <si>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</si>
  <si>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</si>
  <si>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</si>
  <si>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</si>
  <si>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</si>
  <si>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</si>
  <si>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</si>
  <si>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</si>
  <si>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</si>
  <si>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</si>
  <si>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</si>
  <si>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</si>
  <si>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</si>
  <si>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</si>
  <si>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</si>
  <si>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</si>
  <si>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</si>
  <si>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</si>
  <si>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</si>
  <si>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</si>
  <si>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</si>
  <si>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</si>
  <si>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</si>
  <si>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</si>
  <si>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</si>
  <si>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</si>
  <si>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</si>
  <si>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</si>
  <si>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</si>
  <si>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</si>
  <si>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</si>
  <si>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</si>
  <si>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</si>
  <si>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</si>
  <si>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</si>
  <si>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</si>
  <si>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</si>
  <si>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</si>
  <si>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</si>
  <si>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</si>
  <si>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</si>
  <si>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</si>
  <si>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</si>
  <si>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</si>
  <si>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</si>
  <si>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</si>
  <si>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</si>
  <si>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</si>
  <si>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</si>
  <si>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</si>
  <si>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</si>
  <si>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</si>
  <si>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</si>
  <si>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</si>
  <si>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</si>
  <si>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</si>
  <si>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</si>
  <si>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</si>
  <si>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</si>
  <si>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</si>
  <si>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</si>
  <si>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</si>
  <si>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</si>
  <si>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</si>
  <si>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</si>
  <si>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</si>
  <si>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</si>
  <si>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</si>
  <si>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</si>
  <si>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</si>
  <si>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</si>
  <si>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</si>
  <si>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</si>
  <si>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</si>
  <si>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</si>
  <si>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</si>
  <si>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</si>
  <si>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</si>
  <si>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</si>
  <si>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</si>
  <si>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</si>
  <si>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</si>
  <si>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</si>
  <si>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</si>
  <si>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</si>
  <si>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</si>
  <si>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</si>
  <si>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</si>
  <si>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</si>
  <si>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</si>
  <si>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</si>
  <si>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</si>
  <si>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</si>
  <si>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</si>
  <si>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</si>
  <si>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</si>
  <si>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</si>
  <si>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</si>
  <si>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</si>
  <si>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</si>
  <si>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</si>
  <si>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</si>
  <si>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</si>
  <si>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</si>
  <si>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</si>
  <si>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</si>
  <si>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</si>
  <si>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</si>
  <si>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</si>
  <si>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</si>
  <si>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</si>
  <si>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</si>
  <si>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</si>
  <si>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</si>
  <si>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</si>
  <si>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</si>
  <si>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</si>
  <si>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</si>
  <si>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</si>
  <si>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</si>
  <si>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</si>
  <si>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</si>
  <si>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</si>
  <si>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</si>
  <si>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</si>
  <si>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</si>
  <si>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</si>
  <si>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</si>
  <si>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</si>
  <si>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</si>
  <si>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</si>
  <si>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</si>
  <si>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</si>
  <si>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</si>
  <si>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</si>
  <si>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</si>
  <si>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</si>
  <si>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</si>
  <si>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</si>
  <si>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</si>
  <si>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</si>
  <si>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</si>
  <si>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</si>
  <si>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</si>
  <si>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</si>
  <si>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</si>
  <si>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</si>
  <si>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</si>
  <si>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</si>
  <si>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</si>
  <si>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</si>
  <si>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</si>
  <si>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</si>
  <si>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</si>
  <si>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</si>
  <si>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</si>
  <si>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</si>
  <si>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</si>
  <si>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</si>
  <si>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</si>
  <si>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</si>
  <si>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</si>
  <si>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</si>
  <si>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</si>
  <si>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</si>
  <si>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</si>
  <si>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</si>
  <si>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</si>
  <si>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</si>
  <si>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</si>
  <si>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</si>
  <si>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</si>
  <si>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</si>
  <si>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</si>
  <si>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</si>
  <si>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</si>
  <si>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</si>
  <si>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</si>
  <si>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</si>
  <si>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</si>
  <si>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</si>
  <si>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</si>
  <si>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</si>
  <si>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</si>
  <si>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</si>
  <si>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</si>
  <si>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</si>
  <si>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</si>
  <si>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</si>
  <si>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</si>
  <si>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</si>
  <si>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</si>
  <si>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</si>
  <si>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</si>
  <si>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</si>
  <si>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</si>
  <si>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</si>
  <si>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</si>
  <si>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</si>
  <si>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</si>
  <si>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</si>
  <si>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</si>
  <si>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</si>
  <si>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</si>
  <si>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</si>
  <si>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</si>
  <si>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</si>
  <si>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</si>
  <si>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</si>
  <si>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</si>
  <si>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</si>
  <si>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</si>
  <si>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</si>
  <si>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</si>
  <si>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</si>
  <si>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</si>
  <si>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</si>
  <si>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</si>
  <si>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</si>
  <si>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</si>
  <si>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</si>
  <si>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</si>
  <si>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</si>
  <si>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</si>
  <si>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</si>
  <si>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</si>
  <si>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</si>
  <si>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</si>
  <si>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</si>
  <si>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</si>
  <si>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</si>
  <si>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</si>
  <si>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</si>
  <si>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</si>
  <si>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</si>
  <si>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</si>
  <si>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</si>
  <si>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</si>
  <si>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</si>
  <si>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</si>
  <si>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</si>
  <si>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</si>
  <si>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</si>
  <si>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</si>
  <si>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</si>
  <si>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</si>
  <si>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</si>
  <si>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</si>
  <si>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</si>
  <si>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</si>
  <si>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</si>
  <si>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</si>
  <si>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</si>
  <si>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</si>
  <si>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</si>
  <si>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</si>
  <si>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</si>
  <si>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</si>
  <si>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</si>
  <si>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</si>
  <si>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</si>
  <si>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</si>
  <si>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</si>
  <si>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</si>
  <si>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</si>
  <si>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</si>
  <si>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</si>
  <si>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</si>
  <si>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</si>
  <si>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</si>
  <si>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</si>
  <si>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</si>
  <si>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</si>
  <si>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</si>
  <si>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</si>
  <si>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</si>
  <si>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</si>
  <si>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</si>
  <si>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</si>
  <si>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</si>
  <si>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</si>
  <si>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</si>
  <si>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</si>
  <si>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</si>
  <si>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</si>
  <si>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</si>
  <si>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</si>
  <si>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</si>
  <si>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</si>
  <si>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</si>
  <si>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</si>
  <si>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</si>
  <si>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</si>
  <si>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</si>
  <si>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</si>
  <si>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</si>
  <si>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</si>
  <si>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</si>
  <si>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</si>
  <si>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</si>
  <si>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</si>
  <si>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</si>
  <si>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</si>
  <si>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</si>
  <si>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</si>
  <si>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</si>
  <si>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</si>
  <si>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</si>
  <si>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</si>
  <si>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</si>
  <si>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</si>
  <si>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</si>
  <si>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</si>
  <si>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</si>
  <si>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</si>
  <si>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</si>
  <si>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</si>
  <si>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</si>
  <si>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</si>
  <si>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</si>
  <si>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</si>
  <si>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</si>
  <si>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</si>
  <si>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</si>
  <si>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</si>
  <si>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</si>
  <si>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</si>
  <si>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</si>
  <si>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</si>
  <si>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</si>
  <si>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</si>
  <si>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</si>
  <si>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</si>
  <si>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</si>
  <si>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</si>
  <si>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</si>
  <si>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</si>
  <si>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</si>
  <si>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</si>
  <si>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</si>
  <si>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</si>
  <si>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</si>
  <si>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</si>
  <si>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</si>
  <si>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</si>
  <si>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</si>
  <si>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</si>
  <si>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</si>
  <si>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</si>
  <si>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</si>
  <si>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</si>
  <si>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</si>
  <si>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</si>
  <si>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</si>
  <si>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</si>
  <si>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</si>
  <si>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</si>
  <si>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</si>
  <si>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</si>
  <si>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</si>
  <si>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</si>
  <si>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</si>
  <si>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</si>
  <si>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</si>
  <si>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</si>
  <si>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</si>
  <si>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</si>
  <si>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</si>
  <si>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</si>
  <si>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</si>
  <si>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</si>
  <si>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</si>
  <si>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</si>
  <si>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</si>
  <si>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</si>
  <si>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</si>
  <si>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</si>
  <si>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</si>
  <si>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</si>
  <si>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</si>
  <si>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</si>
  <si>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</si>
  <si>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</si>
  <si>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</si>
  <si>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</si>
  <si>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</si>
  <si>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</si>
  <si>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</si>
  <si>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</si>
  <si>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</si>
  <si>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</si>
  <si>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</si>
  <si>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</si>
  <si>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</si>
  <si>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</si>
  <si>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</si>
  <si>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</si>
  <si>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</si>
  <si>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</si>
  <si>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</si>
  <si>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</si>
  <si>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</si>
  <si>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</si>
  <si>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</si>
  <si>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</si>
  <si>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</si>
  <si>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</si>
  <si>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</si>
  <si>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</si>
  <si>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</si>
  <si>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</si>
  <si>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</si>
  <si>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</si>
  <si>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</si>
  <si>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</si>
  <si>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</si>
  <si>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</si>
  <si>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</si>
  <si>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</si>
  <si>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</si>
  <si>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</si>
  <si>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</si>
  <si>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</si>
  <si>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</si>
  <si>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</si>
  <si>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</si>
  <si>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</si>
  <si>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</si>
  <si>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</si>
  <si>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</si>
  <si>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</si>
  <si>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</si>
  <si>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</si>
  <si>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</si>
  <si>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</si>
  <si>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</si>
  <si>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</si>
  <si>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</si>
  <si>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</si>
  <si>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</si>
  <si>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</si>
  <si>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</si>
  <si>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</si>
  <si>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</si>
  <si>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</si>
  <si>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</si>
  <si>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</si>
  <si>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</si>
  <si>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</si>
  <si>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</si>
  <si>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</si>
  <si>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</si>
  <si>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</si>
  <si>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</si>
  <si>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</si>
  <si>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</si>
  <si>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</si>
  <si>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</si>
  <si>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</si>
  <si>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</si>
  <si>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</si>
  <si>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</si>
  <si>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</si>
  <si>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</si>
  <si>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</si>
  <si>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</si>
  <si>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</si>
  <si>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</si>
  <si>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</si>
  <si>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</si>
  <si>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</si>
  <si>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</si>
  <si>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</si>
  <si>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</si>
  <si>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</si>
  <si>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</si>
  <si>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</si>
  <si>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</si>
  <si>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</si>
  <si>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</si>
  <si>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</si>
  <si>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</si>
  <si>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</si>
  <si>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</si>
  <si>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</si>
  <si>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</si>
  <si>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</si>
  <si>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</si>
  <si>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</si>
  <si>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</si>
  <si>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</si>
  <si>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</si>
  <si>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</si>
  <si>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</si>
  <si>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</si>
  <si>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</si>
  <si>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</si>
  <si>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</si>
  <si>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</si>
  <si>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</si>
  <si>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</si>
  <si>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</si>
  <si>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</si>
  <si>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</si>
  <si>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</si>
  <si>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</si>
  <si>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</si>
  <si>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</si>
  <si>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</si>
  <si>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</si>
  <si>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</si>
  <si>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</si>
  <si>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</si>
  <si>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</si>
  <si>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</si>
  <si>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</si>
  <si>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</si>
  <si>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</si>
  <si>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</si>
  <si>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</si>
  <si>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</si>
  <si>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</si>
  <si>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</si>
  <si>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</si>
  <si>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</si>
  <si>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</si>
  <si>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</si>
  <si>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</si>
  <si>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</si>
  <si>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</si>
  <si>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</si>
  <si>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</si>
  <si>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</si>
  <si>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</si>
  <si>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</si>
  <si>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</si>
  <si>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</si>
  <si>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</si>
  <si>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</si>
  <si>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</si>
  <si>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</si>
  <si>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</si>
  <si>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</si>
  <si>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</si>
  <si>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</si>
  <si>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</si>
  <si>
    <t>小鬼</t>
    <phoneticPr fontId="2" type="noConversion"/>
  </si>
  <si>
    <t>Sally</t>
    <phoneticPr fontId="2" type="noConversion"/>
  </si>
  <si>
    <t>果丹尼</t>
    <phoneticPr fontId="2" type="noConversion"/>
  </si>
  <si>
    <t>億元山莊</t>
    <phoneticPr fontId="2" type="noConversion"/>
  </si>
  <si>
    <t>KingKosm</t>
    <phoneticPr fontId="2" type="noConversion"/>
  </si>
  <si>
    <t>Kelvin's Town</t>
    <phoneticPr fontId="2" type="noConversion"/>
  </si>
  <si>
    <t>夢之旅</t>
    <phoneticPr fontId="2" type="noConversion"/>
  </si>
  <si>
    <t>丹妮兒小鎮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</si>
</sst>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3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  <font>
      <b/>
      <sz val="11"/>
      <color theme="9" tint="-0.499984740745262"/>
      <name val="微软雅黑"/>
      <family val="2"/>
    </font>
    <font>
      <b/>
      <sz val="11"/>
      <color theme="4" tint="-0.499984740745262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48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quotePrefix="1" applyFont="1" applyFill="1">
      <alignment vertical="center"/>
    </xf>
    <xf numFmtId="178" fontId="71" fillId="10" borderId="0" xfId="0" quotePrefix="1" applyFont="1" applyFill="1">
      <alignment vertical="center"/>
    </xf>
    <xf numFmtId="178" fontId="71" fillId="10" borderId="0" xfId="0" applyFont="1" applyFill="1">
      <alignment vertical="center"/>
    </xf>
    <xf numFmtId="176" fontId="6" fillId="4" borderId="0" xfId="0" applyNumberFormat="1" applyFont="1" applyFill="1">
      <alignment vertical="center"/>
    </xf>
    <xf numFmtId="178" fontId="70" fillId="10" borderId="0" xfId="0" quotePrefix="1" applyFont="1" applyFill="1">
      <alignment vertical="center"/>
    </xf>
    <xf numFmtId="178" fontId="69" fillId="8" borderId="0" xfId="0" quotePrefix="1" applyFont="1" applyFill="1">
      <alignment vertical="center"/>
    </xf>
    <xf numFmtId="178" fontId="71" fillId="8" borderId="0" xfId="0" applyFont="1" applyFill="1">
      <alignment vertical="center"/>
    </xf>
    <xf numFmtId="178" fontId="72" fillId="8" borderId="0" xfId="0" applyFont="1" applyFill="1">
      <alignment vertical="center"/>
    </xf>
    <xf numFmtId="178" fontId="70" fillId="8" borderId="0" xfId="0" quotePrefix="1" applyFont="1" applyFill="1">
      <alignment vertical="center"/>
    </xf>
    <xf numFmtId="177" fontId="4" fillId="10" borderId="0" xfId="1" applyNumberFormat="1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团对记录!$AF$36:$AF$59</c:f>
              <c:numCache>
                <c:formatCode>_ * #,##0.00_ ;_ * \-#,##0.00_ ;_ * "-"??_ ;_ @_ </c:formatCode>
                <c:ptCount val="24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  <c:pt idx="21">
                  <c:v>4518.74</c:v>
                </c:pt>
                <c:pt idx="22">
                  <c:v>4493.53</c:v>
                </c:pt>
                <c:pt idx="23">
                  <c:v>2192.1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团对记录!$AG$36:$AG$59</c:f>
              <c:numCache>
                <c:formatCode>_ * #,##0_ ;_ * \-#,##0_ ;_ * "-"??_ ;_ @_ </c:formatCode>
                <c:ptCount val="24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  <c:pt idx="21">
                  <c:v>96</c:v>
                </c:pt>
                <c:pt idx="22">
                  <c:v>95</c:v>
                </c:pt>
                <c:pt idx="23">
                  <c:v>239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23</xdr:col>
      <xdr:colOff>1095544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23</xdr:col>
      <xdr:colOff>1096873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23</xdr:col>
      <xdr:colOff>1096873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23</xdr:col>
      <xdr:colOff>1095920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23</xdr:col>
      <xdr:colOff>1097266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23</xdr:col>
      <xdr:colOff>1096709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23</xdr:col>
      <xdr:colOff>1096709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23</xdr:col>
      <xdr:colOff>1096709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23</xdr:col>
      <xdr:colOff>1096709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23</xdr:col>
      <xdr:colOff>1096709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G61"/>
  <sheetViews>
    <sheetView tabSelected="1" zoomScaleNormal="100" workbookViewId="0">
      <pane ySplit="1" topLeftCell="A30" activePane="bottomLeft" state="frozen"/>
      <selection pane="bottomLeft" activeCell="K54" sqref="K54"/>
    </sheetView>
  </sheetViews>
  <sheetFormatPr defaultColWidth="9" defaultRowHeight="16.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5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2.140625" style="310" bestFit="1" customWidth="1"/>
    <col min="24" max="24" width="17.1406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>
      <c r="A20" s="312">
        <f t="shared" ref="A20:A61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7.25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7.25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>
      <c r="A37" s="312">
        <f t="shared" si="119"/>
        <v>36</v>
      </c>
      <c r="B37" s="313">
        <f t="shared" ref="B37:B61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7.25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7.25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 t="shared" ref="U54:U60" si="397"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8">A54</f>
        <v>53</v>
      </c>
      <c r="AF54" s="319">
        <f t="shared" ref="AF54" si="399">S54</f>
        <v>2254.5700000000002</v>
      </c>
      <c r="AG54" s="312">
        <f t="shared" ref="AG54" si="400">T54</f>
        <v>70</v>
      </c>
    </row>
    <row r="55" spans="1:33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1">E55-F55-G55</f>
        <v>6</v>
      </c>
      <c r="I55" s="314">
        <f>30/E55</f>
        <v>1</v>
      </c>
      <c r="J55" s="312">
        <f>舟賽記錄!S1511</f>
        <v>902</v>
      </c>
      <c r="K55" s="310">
        <f t="shared" ref="K55" si="402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3">-(J55/E55)</f>
        <v>-30.066666666666666</v>
      </c>
      <c r="O55" s="419">
        <f t="shared" ref="O55" si="404">SUM(K55:N55)</f>
        <v>2253.3000000000002</v>
      </c>
      <c r="P55" s="420">
        <f t="shared" ref="P55" si="405">O54</f>
        <v>2254.5666666666666</v>
      </c>
      <c r="Q55" s="326">
        <f t="shared" ref="Q55" si="406">P54</f>
        <v>2246.6896551724135</v>
      </c>
      <c r="R55" s="323">
        <f t="shared" ref="R55" si="407">Q54</f>
        <v>2185.0666666666666</v>
      </c>
      <c r="S55" s="359">
        <f>ROUND(SUM(O55,P55),2)</f>
        <v>4507.87</v>
      </c>
      <c r="T55" s="331">
        <v>64</v>
      </c>
      <c r="U55" s="324">
        <f t="shared" si="397"/>
        <v>6</v>
      </c>
      <c r="V55" s="319">
        <v>4590.46</v>
      </c>
      <c r="W55" s="319">
        <f t="shared" ref="W55:W59" si="408">V55/2</f>
        <v>2295.23</v>
      </c>
      <c r="X55" s="4" t="s">
        <v>998</v>
      </c>
      <c r="AE55" s="312">
        <f t="shared" ref="AE55" si="409">A55</f>
        <v>54</v>
      </c>
      <c r="AF55" s="319">
        <f t="shared" ref="AF55" si="410">S55</f>
        <v>4507.87</v>
      </c>
      <c r="AG55" s="312">
        <f t="shared" ref="AG55" si="411">T55</f>
        <v>64</v>
      </c>
    </row>
    <row r="56" spans="1:33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2">E56-F56-G56</f>
        <v>6</v>
      </c>
      <c r="I56" s="314">
        <f>29/E56</f>
        <v>1</v>
      </c>
      <c r="J56" s="312">
        <f>舟賽記錄!S1541</f>
        <v>910</v>
      </c>
      <c r="K56" s="310">
        <f t="shared" ref="K56" si="413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4">-(J56/E56)</f>
        <v>-31.379310344827587</v>
      </c>
      <c r="O56" s="422">
        <f t="shared" ref="O56" si="415">SUM(K56:N56)</f>
        <v>2264.1724137931037</v>
      </c>
      <c r="P56" s="434">
        <f t="shared" ref="P56" si="416">O55</f>
        <v>2253.3000000000002</v>
      </c>
      <c r="Q56" s="420">
        <f t="shared" ref="Q56" si="417">P55</f>
        <v>2254.5666666666666</v>
      </c>
      <c r="R56" s="383">
        <f t="shared" ref="R56" si="418">Q55</f>
        <v>2246.6896551724135</v>
      </c>
      <c r="S56" s="359">
        <f>ROUND(SUM(O56,Q56),2)</f>
        <v>4518.74</v>
      </c>
      <c r="T56" s="336">
        <v>79</v>
      </c>
      <c r="U56" s="42">
        <f t="shared" si="397"/>
        <v>-15</v>
      </c>
      <c r="V56" s="319">
        <v>4590.46</v>
      </c>
      <c r="W56" s="319">
        <f t="shared" si="408"/>
        <v>2295.23</v>
      </c>
      <c r="X56" s="4" t="s">
        <v>998</v>
      </c>
      <c r="AE56" s="312">
        <f t="shared" ref="AE56" si="419">A56</f>
        <v>55</v>
      </c>
      <c r="AF56" s="319">
        <f t="shared" ref="AF56" si="420">S56</f>
        <v>4518.74</v>
      </c>
      <c r="AG56" s="312">
        <f t="shared" ref="AG56" si="421">T56</f>
        <v>79</v>
      </c>
    </row>
    <row r="57" spans="1:33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2">E57-F57-G57</f>
        <v>0</v>
      </c>
      <c r="I57" s="314">
        <f>30/E57</f>
        <v>1</v>
      </c>
      <c r="J57" s="312">
        <f>舟賽記錄!S1570</f>
        <v>1078</v>
      </c>
      <c r="K57" s="310">
        <f t="shared" ref="K57" si="423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4">-(J57/E57)</f>
        <v>-35.93333333333333</v>
      </c>
      <c r="O57" s="23">
        <f t="shared" ref="O57" si="425">SUM(K57:N57)</f>
        <v>2240.2333333333331</v>
      </c>
      <c r="P57" s="427">
        <f t="shared" ref="P57" si="426">O56</f>
        <v>2264.1724137931037</v>
      </c>
      <c r="Q57" s="435">
        <f t="shared" ref="Q57" si="427">P56</f>
        <v>2253.3000000000002</v>
      </c>
      <c r="R57" s="420">
        <f t="shared" ref="R57" si="428">Q56</f>
        <v>2254.5666666666666</v>
      </c>
      <c r="S57" s="359">
        <f>ROUND(SUM(P57,R57),2)</f>
        <v>4518.74</v>
      </c>
      <c r="T57" s="331">
        <v>96</v>
      </c>
      <c r="U57" s="42">
        <f t="shared" si="397"/>
        <v>-17</v>
      </c>
      <c r="V57" s="319">
        <v>4597.17</v>
      </c>
      <c r="W57" s="319">
        <f t="shared" si="408"/>
        <v>2298.585</v>
      </c>
      <c r="X57" s="4" t="s">
        <v>999</v>
      </c>
      <c r="AE57" s="312">
        <f t="shared" ref="AE57" si="429">A57</f>
        <v>56</v>
      </c>
      <c r="AF57" s="319">
        <f t="shared" ref="AF57" si="430">S57</f>
        <v>4518.74</v>
      </c>
      <c r="AG57" s="312">
        <f t="shared" ref="AG57" si="431">T57</f>
        <v>96</v>
      </c>
    </row>
    <row r="58" spans="1:33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63305</v>
      </c>
      <c r="E58" s="312">
        <f>舟賽記錄!P1600</f>
        <v>30</v>
      </c>
      <c r="F58" s="312">
        <v>23</v>
      </c>
      <c r="G58" s="312">
        <v>7</v>
      </c>
      <c r="H58" s="312">
        <f t="shared" ref="H58" si="432">E58-F58-G58</f>
        <v>0</v>
      </c>
      <c r="I58" s="314">
        <f>30/E58</f>
        <v>1</v>
      </c>
      <c r="J58" s="312">
        <f>舟賽記錄!S1600</f>
        <v>1561</v>
      </c>
      <c r="K58" s="310">
        <f t="shared" ref="K58" si="433">D58/E58</f>
        <v>2110.1666666666665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4">-(J58/E58)</f>
        <v>-52.033333333333331</v>
      </c>
      <c r="O58" s="322">
        <f t="shared" ref="O58" si="435">SUM(K58:N58)</f>
        <v>2196.1333333333332</v>
      </c>
      <c r="P58" s="441">
        <f t="shared" ref="P58" si="436">O57</f>
        <v>2240.2333333333331</v>
      </c>
      <c r="Q58" s="316">
        <f t="shared" ref="Q58" si="437">P57</f>
        <v>2264.1724137931037</v>
      </c>
      <c r="R58" s="428">
        <f t="shared" ref="R58" si="438">Q57</f>
        <v>2253.3000000000002</v>
      </c>
      <c r="S58" s="359">
        <f>ROUND(SUM(P58,R58),2)</f>
        <v>4493.53</v>
      </c>
      <c r="T58" s="336">
        <v>95</v>
      </c>
      <c r="U58" s="324">
        <f t="shared" si="397"/>
        <v>1</v>
      </c>
      <c r="V58" s="319">
        <v>4597.17</v>
      </c>
      <c r="W58" s="319">
        <f t="shared" si="408"/>
        <v>2298.585</v>
      </c>
      <c r="X58" s="4" t="s">
        <v>999</v>
      </c>
      <c r="AE58" s="312">
        <f t="shared" ref="AE58" si="439">A58</f>
        <v>57</v>
      </c>
      <c r="AF58" s="319">
        <f t="shared" ref="AF58" si="440">S58</f>
        <v>4493.53</v>
      </c>
      <c r="AG58" s="312">
        <f t="shared" ref="AG58" si="441">T58</f>
        <v>95</v>
      </c>
    </row>
    <row r="59" spans="1:33">
      <c r="A59" s="312">
        <f t="shared" si="119"/>
        <v>58</v>
      </c>
      <c r="B59" s="313">
        <f t="shared" si="240"/>
        <v>43115</v>
      </c>
      <c r="C59" s="312">
        <f>舟賽記錄!Q1630</f>
        <v>3</v>
      </c>
      <c r="D59" s="312">
        <f>舟賽記錄!R1630</f>
        <v>61140</v>
      </c>
      <c r="E59" s="312">
        <f>舟賽記錄!P1630</f>
        <v>29</v>
      </c>
      <c r="F59" s="312">
        <v>19</v>
      </c>
      <c r="G59" s="312">
        <v>6</v>
      </c>
      <c r="H59" s="312">
        <f t="shared" ref="H59" si="442">E59-F59-G59</f>
        <v>4</v>
      </c>
      <c r="I59" s="314">
        <f>26/E59</f>
        <v>0.89655172413793105</v>
      </c>
      <c r="J59" s="312">
        <f>舟賽記錄!S1630</f>
        <v>1078</v>
      </c>
      <c r="K59" s="310">
        <f t="shared" ref="K59" si="443">D59/E59</f>
        <v>2108.2758620689656</v>
      </c>
      <c r="L59" s="310">
        <f>VLOOKUP(C59,查表!$C$2:$D$8,2)</f>
        <v>30</v>
      </c>
      <c r="M59" s="310">
        <f>VLOOKUP(E59,查表!$A$2:$B$11,2)</f>
        <v>91</v>
      </c>
      <c r="N59" s="310">
        <f t="shared" ref="N59" si="444">-(J59/E59)</f>
        <v>-37.172413793103445</v>
      </c>
      <c r="O59" s="418">
        <f t="shared" ref="O59" si="445">SUM(K59:N59)</f>
        <v>2192.1034482758623</v>
      </c>
      <c r="P59" s="326">
        <f t="shared" ref="P59" si="446">O58</f>
        <v>2196.1333333333332</v>
      </c>
      <c r="Q59" s="323">
        <f t="shared" ref="Q59" si="447">P58</f>
        <v>2240.2333333333331</v>
      </c>
      <c r="R59" s="316">
        <f t="shared" ref="R59" si="448">Q58</f>
        <v>2264.1724137931037</v>
      </c>
      <c r="S59" s="359">
        <f>ROUND(SUM(O59),2)</f>
        <v>2192.1</v>
      </c>
      <c r="T59" s="331">
        <v>239</v>
      </c>
      <c r="U59" s="42">
        <f t="shared" si="397"/>
        <v>-144</v>
      </c>
      <c r="V59" s="319">
        <v>4597.17</v>
      </c>
      <c r="W59" s="319">
        <f t="shared" si="408"/>
        <v>2298.585</v>
      </c>
      <c r="X59" s="4" t="s">
        <v>999</v>
      </c>
      <c r="AE59" s="312">
        <f t="shared" ref="AE59" si="449">A59</f>
        <v>58</v>
      </c>
      <c r="AF59" s="319">
        <f t="shared" ref="AF59" si="450">S59</f>
        <v>2192.1</v>
      </c>
      <c r="AG59" s="312">
        <f t="shared" ref="AG59" si="451">T59</f>
        <v>239</v>
      </c>
    </row>
    <row r="60" spans="1:33">
      <c r="A60" s="312">
        <f t="shared" si="119"/>
        <v>59</v>
      </c>
      <c r="B60" s="313">
        <f t="shared" si="240"/>
        <v>43122</v>
      </c>
      <c r="C60" s="312">
        <f>舟賽記錄!Q1659</f>
        <v>4</v>
      </c>
      <c r="D60" s="312">
        <f>舟賽記錄!R1659</f>
        <v>64663</v>
      </c>
      <c r="E60" s="312">
        <f>舟賽記錄!P1659</f>
        <v>30</v>
      </c>
      <c r="F60" s="312">
        <v>18</v>
      </c>
      <c r="G60" s="312">
        <v>5</v>
      </c>
      <c r="H60" s="312">
        <f t="shared" ref="H60" si="452">E60-F60-G60</f>
        <v>7</v>
      </c>
      <c r="I60" s="314">
        <f>26/E60</f>
        <v>0.8666666666666667</v>
      </c>
      <c r="J60" s="312">
        <f>舟賽記錄!S1659</f>
        <v>1089</v>
      </c>
      <c r="K60" s="310">
        <f t="shared" ref="K60" si="453">D60/E60</f>
        <v>2155.4333333333334</v>
      </c>
      <c r="L60" s="310">
        <f>VLOOKUP(C60,查表!$C$2:$D$8,2)</f>
        <v>25</v>
      </c>
      <c r="M60" s="310">
        <f>VLOOKUP(E60,查表!$A$2:$B$11,2)</f>
        <v>100</v>
      </c>
      <c r="N60" s="310">
        <f t="shared" ref="N60" si="454">-(J60/E60)</f>
        <v>-36.299999999999997</v>
      </c>
      <c r="O60" s="419">
        <f t="shared" ref="O60" si="455">SUM(K60:N60)</f>
        <v>2244.1333333333332</v>
      </c>
      <c r="P60" s="420">
        <f t="shared" ref="P60" si="456">O59</f>
        <v>2192.1034482758623</v>
      </c>
      <c r="Q60" s="326">
        <f t="shared" ref="Q60" si="457">P59</f>
        <v>2196.1333333333332</v>
      </c>
      <c r="R60" s="323">
        <f t="shared" ref="R60" si="458">Q59</f>
        <v>2240.2333333333331</v>
      </c>
      <c r="S60" s="359">
        <f>ROUND(SUM(O60,P60),2)</f>
        <v>4436.24</v>
      </c>
      <c r="T60" s="336">
        <v>148</v>
      </c>
      <c r="U60" s="324">
        <f t="shared" si="397"/>
        <v>91</v>
      </c>
      <c r="V60" s="319">
        <v>4597.97</v>
      </c>
      <c r="W60" s="319">
        <f>V60/2</f>
        <v>2298.9850000000001</v>
      </c>
      <c r="X60" s="4" t="s">
        <v>978</v>
      </c>
      <c r="AE60" s="312">
        <f t="shared" ref="AE60" si="459">A60</f>
        <v>59</v>
      </c>
      <c r="AF60" s="319">
        <f t="shared" ref="AF60" si="460">S60</f>
        <v>4436.24</v>
      </c>
      <c r="AG60" s="312">
        <f t="shared" ref="AG60" si="461">T60</f>
        <v>148</v>
      </c>
    </row>
    <row r="61" spans="1:33">
      <c r="A61" s="312">
        <f t="shared" si="119"/>
        <v>60</v>
      </c>
      <c r="B61" s="313">
        <f t="shared" si="240"/>
        <v>43129</v>
      </c>
      <c r="C61" s="312">
        <f>舟賽記錄!Q1689</f>
        <v>1</v>
      </c>
      <c r="D61" s="312">
        <f>舟賽記錄!R1689</f>
        <v>64800</v>
      </c>
      <c r="E61" s="312">
        <f>舟賽記錄!P1689</f>
        <v>30</v>
      </c>
      <c r="F61" s="312">
        <v>22</v>
      </c>
      <c r="G61" s="312">
        <v>7</v>
      </c>
      <c r="H61" s="312">
        <f t="shared" ref="H61" si="462">E61-F61-G61</f>
        <v>1</v>
      </c>
      <c r="I61" s="314">
        <f>29/E61</f>
        <v>0.96666666666666667</v>
      </c>
      <c r="J61" s="312">
        <f>舟賽記錄!S1689</f>
        <v>0</v>
      </c>
      <c r="K61" s="310">
        <f t="shared" ref="K61" si="463">D61/E61</f>
        <v>2160</v>
      </c>
      <c r="L61" s="310">
        <f>VLOOKUP(C61,查表!$C$2:$D$8,2)</f>
        <v>50</v>
      </c>
      <c r="M61" s="310">
        <f>VLOOKUP(E61,查表!$A$2:$B$11,2)</f>
        <v>100</v>
      </c>
      <c r="N61" s="310">
        <f t="shared" ref="N61" si="464">-(J61/E61)</f>
        <v>0</v>
      </c>
      <c r="O61" s="422">
        <f t="shared" ref="O61" si="465">SUM(K61:N61)</f>
        <v>2310</v>
      </c>
      <c r="P61" s="400">
        <f t="shared" ref="P61" si="466">O60</f>
        <v>2244.1333333333332</v>
      </c>
      <c r="Q61" s="421">
        <f t="shared" ref="Q61" si="467">P60</f>
        <v>2192.1034482758623</v>
      </c>
      <c r="R61" s="383">
        <f t="shared" ref="R61" si="468">Q60</f>
        <v>2196.1333333333332</v>
      </c>
      <c r="S61" s="359">
        <f>ROUND(SUM(O61,P61),2)</f>
        <v>4554.13</v>
      </c>
      <c r="T61" s="336"/>
      <c r="U61" s="324">
        <f t="shared" ref="U61" si="469">T60-T61</f>
        <v>148</v>
      </c>
      <c r="V61" s="319"/>
      <c r="W61" s="319">
        <f>V61/2</f>
        <v>0</v>
      </c>
      <c r="X61" s="4"/>
      <c r="AE61" s="312">
        <f t="shared" ref="AE61" si="470">A61</f>
        <v>60</v>
      </c>
      <c r="AF61" s="319">
        <f t="shared" ref="AF61" si="471">S61</f>
        <v>4554.13</v>
      </c>
      <c r="AG61" s="312">
        <f t="shared" ref="AG61" si="472">T61</f>
        <v>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718"/>
  <sheetViews>
    <sheetView zoomScaleNormal="100" workbookViewId="0">
      <pane ySplit="1" topLeftCell="A1689" activePane="bottomLeft" state="frozen"/>
      <selection pane="bottomLeft" activeCell="X1709" sqref="X1709"/>
    </sheetView>
  </sheetViews>
  <sheetFormatPr defaultColWidth="9" defaultRowHeight="16.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7.25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7.25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7.25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7.25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7.25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7.25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7.25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7.25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7.25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7.25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7.25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7.25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7.25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7.25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7.25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7.25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7.25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7.25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7.25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7.25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7.25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7.25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7.25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7.25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7.25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7.25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7.25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7.25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7.25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7.25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7.25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7.25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7.25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7.25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7.25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7.25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7.25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7.25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7.25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7.25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7.25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7.25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7.25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7.25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7.25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7.25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7.25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7.25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7.25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7.25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7.25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7.25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7.25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7.25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7.25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7.25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7.25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7.25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7.25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7.25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7.25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7.25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7.25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7.25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7.25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7.25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7.25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7.25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7.25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7.25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7.25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7.25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7.25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7.25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7.25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7.25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7.25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7.25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7.25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7.25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7.25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7.25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7.25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7.25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7.25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7.25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7.25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7.25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7.25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>
      <c r="A1576" s="280">
        <f t="shared" si="1583"/>
        <v>43101</v>
      </c>
      <c r="B1576" s="167">
        <f t="shared" si="1580"/>
        <v>7</v>
      </c>
      <c r="C1576" s="361" t="s">
        <v>985</v>
      </c>
      <c r="D1576" s="257"/>
      <c r="E1576" s="257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>
        <v>110</v>
      </c>
      <c r="M1600" s="194">
        <f t="shared" si="1621"/>
        <v>135</v>
      </c>
      <c r="N1600" s="242">
        <f>IF(J1600=0,0,(K1600-L1600)/J1600)</f>
        <v>128.125</v>
      </c>
      <c r="O1600" s="192"/>
      <c r="P1600" s="285">
        <f>COUNTA(C1600:C1629)</f>
        <v>30</v>
      </c>
      <c r="Q1600" s="285">
        <v>2</v>
      </c>
      <c r="R1600" s="285">
        <f>SUM(K1600:K1629)</f>
        <v>63305</v>
      </c>
      <c r="S1600" s="410">
        <f>SUM(L1600:L1629)</f>
        <v>1561</v>
      </c>
      <c r="T1600" s="232"/>
    </row>
    <row r="1601" spans="1:20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>
        <v>6</v>
      </c>
      <c r="M1601" s="194">
        <f>IF(J1601=0,0,(K1601)/J1601)</f>
        <v>135</v>
      </c>
      <c r="N1601" s="242">
        <f t="shared" ref="N1601" si="1623">IF(J1601=0,0,(K1601-L1601)/J1601)</f>
        <v>134.625</v>
      </c>
      <c r="O1601" s="192"/>
      <c r="P1601" s="285">
        <f>P1600</f>
        <v>30</v>
      </c>
      <c r="Q1601" s="285">
        <f>Q1600</f>
        <v>2</v>
      </c>
      <c r="R1601" s="285">
        <f>R1600</f>
        <v>63305</v>
      </c>
      <c r="S1601" s="66" t="s">
        <v>744</v>
      </c>
    </row>
    <row r="1602" spans="1:20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>
        <v>35</v>
      </c>
      <c r="M1602" s="194">
        <f>IF(J1602=0,0,(K1602)/J1602)</f>
        <v>135</v>
      </c>
      <c r="N1602" s="242">
        <f>IF(J1602=0,0,(K1602-L1602)/J1602)</f>
        <v>132.8125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63305</v>
      </c>
      <c r="S1602" s="194">
        <f>AVERAGE(M1600:M1629)</f>
        <v>135.27777777777777</v>
      </c>
      <c r="T1602" s="232"/>
    </row>
    <row r="1603" spans="1:20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>
        <v>6</v>
      </c>
      <c r="M1603" s="194">
        <f t="shared" ref="M1603" si="1629">IF(J1603=0,0,(K1603)/J1603)</f>
        <v>135</v>
      </c>
      <c r="N1603" s="242">
        <f>IF(J1603=0,0,(K1603-L1603)/J1603)</f>
        <v>134.625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63305</v>
      </c>
      <c r="S1603" s="66" t="s">
        <v>760</v>
      </c>
    </row>
    <row r="1604" spans="1:20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>
        <v>14</v>
      </c>
      <c r="M1604" s="194">
        <f>IF(J1604=0,0,(K1604)/J1604)</f>
        <v>135</v>
      </c>
      <c r="N1604" s="242">
        <f>IF(J1604=0,0,(K1604-L1604)/J1604)</f>
        <v>134.125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63305</v>
      </c>
      <c r="S1604" s="194">
        <f>AVERAGE(F1600:F1629)</f>
        <v>94.433333333333337</v>
      </c>
    </row>
    <row r="1605" spans="1:20">
      <c r="A1605" s="284">
        <f t="shared" si="1630"/>
        <v>43108</v>
      </c>
      <c r="B1605" s="285">
        <f t="shared" ref="B1605:B1609" si="1634">B1604+1</f>
        <v>6</v>
      </c>
      <c r="C1605" s="360" t="s">
        <v>985</v>
      </c>
      <c r="D1605" s="130"/>
      <c r="E1605" s="130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>
        <v>87</v>
      </c>
      <c r="M1605" s="250">
        <f t="shared" ref="M1605:M1609" si="1635">IF(J1605=0,0,(K1605)/J1605)</f>
        <v>135</v>
      </c>
      <c r="N1605" s="251">
        <f t="shared" ref="N1605:N1609" si="1636">IF(J1605=0,0,(K1605-L1605)/J1605)</f>
        <v>129.5625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63305</v>
      </c>
      <c r="S1605" s="66" t="s">
        <v>791</v>
      </c>
    </row>
    <row r="1606" spans="1:20">
      <c r="A1606" s="284">
        <f>A1605</f>
        <v>43108</v>
      </c>
      <c r="B1606" s="285">
        <f>B1605+1</f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>H1605</f>
        <v>57</v>
      </c>
      <c r="I1606" s="65">
        <v>29</v>
      </c>
      <c r="J1606" s="192">
        <v>16</v>
      </c>
      <c r="K1606" s="192">
        <v>2160</v>
      </c>
      <c r="L1606" s="193">
        <v>61</v>
      </c>
      <c r="M1606" s="194">
        <f t="shared" si="1635"/>
        <v>135</v>
      </c>
      <c r="N1606" s="242">
        <f t="shared" si="1636"/>
        <v>131.1875</v>
      </c>
      <c r="O1606" s="192"/>
      <c r="P1606" s="285">
        <f>P1605</f>
        <v>30</v>
      </c>
      <c r="Q1606" s="285">
        <f>Q1605</f>
        <v>2</v>
      </c>
      <c r="R1606" s="285">
        <f>R1605</f>
        <v>63305</v>
      </c>
      <c r="S1606" s="194">
        <f>S1602*P1600*16</f>
        <v>64933.333333333328</v>
      </c>
    </row>
    <row r="1607" spans="1:20">
      <c r="A1607" s="284">
        <f t="shared" si="1630"/>
        <v>43108</v>
      </c>
      <c r="B1607" s="285">
        <f t="shared" si="1634"/>
        <v>8</v>
      </c>
      <c r="C1607" s="360" t="s">
        <v>967</v>
      </c>
      <c r="D1607" s="130" t="s">
        <v>967</v>
      </c>
      <c r="E1607" s="130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>
        <v>82</v>
      </c>
      <c r="M1607" s="194">
        <f>IF(J1607=0,0,(K1607)/J1607)</f>
        <v>135</v>
      </c>
      <c r="N1607" s="242">
        <f>IF(J1607=0,0,(K1607-L1607)/J1607)</f>
        <v>129.875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63305</v>
      </c>
      <c r="S1607" s="66" t="s">
        <v>771</v>
      </c>
    </row>
    <row r="1608" spans="1:20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>
        <v>48</v>
      </c>
      <c r="M1608" s="194">
        <f t="shared" si="1635"/>
        <v>135</v>
      </c>
      <c r="N1608" s="242">
        <f t="shared" si="1636"/>
        <v>132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63305</v>
      </c>
      <c r="S1608" s="194">
        <f>AVERAGE(I1600:I1629)</f>
        <v>22.733333333333334</v>
      </c>
    </row>
    <row r="1609" spans="1:20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>
        <v>134</v>
      </c>
      <c r="M1609" s="194">
        <f t="shared" si="1635"/>
        <v>135</v>
      </c>
      <c r="N1609" s="242">
        <f t="shared" si="1636"/>
        <v>126.625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63305</v>
      </c>
      <c r="S1609" s="66"/>
    </row>
    <row r="1610" spans="1:20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>
        <v>106</v>
      </c>
      <c r="M1610" s="194">
        <f>IF(J1610=0,0,(K1610)/J1610)</f>
        <v>135</v>
      </c>
      <c r="N1610" s="242">
        <f>IF(J1610=0,0,(K1610-L1610)/J1610)</f>
        <v>128.375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63305</v>
      </c>
      <c r="S1610" s="66"/>
    </row>
    <row r="1611" spans="1:20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>
        <v>48</v>
      </c>
      <c r="M1611" s="194">
        <f>IF(J1611=0,0,(K1611)/J1611)</f>
        <v>135</v>
      </c>
      <c r="N1611" s="242">
        <f>IF(J1611=0,0,(K1611-L1611)/J1611)</f>
        <v>132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63305</v>
      </c>
      <c r="S1611" s="66"/>
    </row>
    <row r="1612" spans="1:20">
      <c r="A1612" s="284">
        <f>A1611</f>
        <v>43108</v>
      </c>
      <c r="B1612" s="285">
        <f>B1611+1</f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>H1611</f>
        <v>57</v>
      </c>
      <c r="I1612" s="65">
        <v>32</v>
      </c>
      <c r="J1612" s="192">
        <v>16</v>
      </c>
      <c r="K1612" s="192">
        <v>2160</v>
      </c>
      <c r="L1612" s="193">
        <v>152</v>
      </c>
      <c r="M1612" s="194">
        <f t="shared" ref="M1612" si="1641">IF(J1612=0,0,(K1612)/J1612)</f>
        <v>135</v>
      </c>
      <c r="N1612" s="242">
        <f t="shared" ref="N1612" si="1642">IF(J1612=0,0,(K1612-L1612)/J1612)</f>
        <v>125.5</v>
      </c>
      <c r="O1612" s="192"/>
      <c r="P1612" s="285">
        <f>P1611</f>
        <v>30</v>
      </c>
      <c r="Q1612" s="285">
        <f>Q1611</f>
        <v>2</v>
      </c>
      <c r="R1612" s="285">
        <f>R1611</f>
        <v>63305</v>
      </c>
      <c r="S1612" s="66"/>
    </row>
    <row r="1613" spans="1:20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>
        <v>42</v>
      </c>
      <c r="M1613" s="250">
        <f t="shared" ref="M1613" si="1643">IF(J1613=0,0,(K1613)/J1613)</f>
        <v>135</v>
      </c>
      <c r="N1613" s="251">
        <f t="shared" ref="N1613" si="1644">IF(J1613=0,0,(K1613-L1613)/J1613)</f>
        <v>132.375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63305</v>
      </c>
      <c r="S1613" s="66"/>
    </row>
    <row r="1614" spans="1:20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>
        <v>0</v>
      </c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63305</v>
      </c>
      <c r="S1614" s="66"/>
    </row>
    <row r="1615" spans="1:20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>
        <v>31</v>
      </c>
      <c r="M1615" s="194">
        <f t="shared" ref="M1615:M1627" si="1645">IF(J1615=0,0,(K1615)/J1615)</f>
        <v>135</v>
      </c>
      <c r="N1615" s="242">
        <f t="shared" ref="N1615:N1629" si="1646">IF(J1615=0,0,(K1615-L1615)/J1615)</f>
        <v>133.0625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63305</v>
      </c>
      <c r="S1615" s="66"/>
    </row>
    <row r="1616" spans="1:20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>
        <v>26</v>
      </c>
      <c r="M1616" s="194">
        <f t="shared" si="1645"/>
        <v>135</v>
      </c>
      <c r="N1616" s="242">
        <f t="shared" si="1646"/>
        <v>133.375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63305</v>
      </c>
      <c r="S1616" s="66"/>
    </row>
    <row r="1617" spans="1:20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>
        <v>47</v>
      </c>
      <c r="M1617" s="250">
        <f t="shared" si="1645"/>
        <v>135</v>
      </c>
      <c r="N1617" s="251">
        <f t="shared" si="1646"/>
        <v>132.0625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63305</v>
      </c>
      <c r="S1617" s="66"/>
    </row>
    <row r="1618" spans="1:20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>
        <v>20</v>
      </c>
      <c r="M1618" s="250">
        <f t="shared" si="1645"/>
        <v>135</v>
      </c>
      <c r="N1618" s="251">
        <f t="shared" si="1646"/>
        <v>133.75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63305</v>
      </c>
      <c r="S1618" s="66"/>
    </row>
    <row r="1619" spans="1:20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>
        <v>128</v>
      </c>
      <c r="M1619" s="250">
        <f t="shared" si="1645"/>
        <v>135</v>
      </c>
      <c r="N1619" s="251">
        <f t="shared" si="1646"/>
        <v>127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63305</v>
      </c>
      <c r="S1619" s="66"/>
    </row>
    <row r="1620" spans="1:20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>
        <v>80</v>
      </c>
      <c r="M1620" s="250">
        <f t="shared" si="1645"/>
        <v>135</v>
      </c>
      <c r="N1620" s="251">
        <f t="shared" si="1646"/>
        <v>130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63305</v>
      </c>
      <c r="S1620" s="66"/>
    </row>
    <row r="1621" spans="1:20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>
        <v>43</v>
      </c>
      <c r="M1621" s="250">
        <f>IF(J1621=0,0,(K1621)/J1621)</f>
        <v>135</v>
      </c>
      <c r="N1621" s="251">
        <f>IF(J1621=0,0,(K1621-L1621)/J1621)</f>
        <v>132.3125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63305</v>
      </c>
      <c r="S1621" s="66"/>
    </row>
    <row r="1622" spans="1:20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>
        <v>45</v>
      </c>
      <c r="M1622" s="250">
        <f t="shared" si="1645"/>
        <v>135</v>
      </c>
      <c r="N1622" s="251">
        <f t="shared" si="1646"/>
        <v>132.1875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63305</v>
      </c>
      <c r="S1622" s="66"/>
    </row>
    <row r="1623" spans="1:20">
      <c r="A1623" s="284">
        <f t="shared" si="1630"/>
        <v>43108</v>
      </c>
      <c r="B1623" s="285">
        <f t="shared" si="1640"/>
        <v>24</v>
      </c>
      <c r="C1623" s="360" t="s">
        <v>614</v>
      </c>
      <c r="D1623" s="130" t="s">
        <v>929</v>
      </c>
      <c r="E1623" s="130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>
        <v>70</v>
      </c>
      <c r="M1623" s="194">
        <f t="shared" si="1645"/>
        <v>135</v>
      </c>
      <c r="N1623" s="242">
        <f t="shared" si="1646"/>
        <v>130.625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63305</v>
      </c>
      <c r="S1623" s="66"/>
    </row>
    <row r="1624" spans="1:20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15</v>
      </c>
      <c r="K1624" s="192">
        <v>2150</v>
      </c>
      <c r="L1624" s="193">
        <v>0</v>
      </c>
      <c r="M1624" s="194">
        <f t="shared" ref="M1624" si="1647">IF(J1624=0,0,(K1624)/J1624)</f>
        <v>143.33333333333334</v>
      </c>
      <c r="N1624" s="242">
        <f t="shared" ref="N1624" si="1648">IF(J1624=0,0,(K1624-L1624)/J1624)</f>
        <v>143.33333333333334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63305</v>
      </c>
      <c r="S1624" s="66"/>
    </row>
    <row r="1625" spans="1:20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>
        <v>84</v>
      </c>
      <c r="M1625" s="250">
        <f t="shared" si="1645"/>
        <v>135</v>
      </c>
      <c r="N1625" s="251">
        <f t="shared" si="1646"/>
        <v>129.75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63305</v>
      </c>
      <c r="S1625" s="66"/>
    </row>
    <row r="1626" spans="1:20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5</v>
      </c>
      <c r="K1626" s="192">
        <v>675</v>
      </c>
      <c r="L1626" s="193">
        <v>0</v>
      </c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63305</v>
      </c>
      <c r="S1626" s="66"/>
    </row>
    <row r="1627" spans="1:20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>
        <v>0</v>
      </c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63305</v>
      </c>
      <c r="S1627" s="66"/>
    </row>
    <row r="1628" spans="1:20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>
        <v>28</v>
      </c>
      <c r="M1628" s="194">
        <f>IF(J1628=0,0,(K1628)/J1628)</f>
        <v>135</v>
      </c>
      <c r="N1628" s="242">
        <f t="shared" si="1646"/>
        <v>133.25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63305</v>
      </c>
      <c r="S1628" s="66"/>
    </row>
    <row r="1629" spans="1:20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>
        <v>28</v>
      </c>
      <c r="M1629" s="250">
        <f t="shared" ref="M1629:M1630" si="1651">IF(J1629=0,0,(K1629)/J1629)</f>
        <v>135</v>
      </c>
      <c r="N1629" s="251">
        <f t="shared" si="1646"/>
        <v>133.25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63305</v>
      </c>
      <c r="S1629" s="66"/>
    </row>
    <row r="1630" spans="1:20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10</v>
      </c>
      <c r="J1630" s="183">
        <v>16</v>
      </c>
      <c r="K1630" s="183">
        <v>2160</v>
      </c>
      <c r="L1630" s="184">
        <v>64</v>
      </c>
      <c r="M1630" s="185">
        <f t="shared" si="1651"/>
        <v>135</v>
      </c>
      <c r="N1630" s="256">
        <f>IF(J1630=0,0,(K1630-L1630)/J1630)</f>
        <v>131</v>
      </c>
      <c r="O1630" s="183">
        <v>1259</v>
      </c>
      <c r="P1630" s="167">
        <f>COUNTA(C1630:C1658)</f>
        <v>29</v>
      </c>
      <c r="Q1630" s="167">
        <v>3</v>
      </c>
      <c r="R1630" s="167">
        <f>SUM(K1630:K1658)</f>
        <v>61140</v>
      </c>
      <c r="S1630" s="413">
        <f>SUM(L1630:L1658)</f>
        <v>1078</v>
      </c>
      <c r="T1630" s="232"/>
    </row>
    <row r="1631" spans="1:20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47</v>
      </c>
      <c r="J1631" s="183">
        <v>16</v>
      </c>
      <c r="K1631" s="183">
        <v>2160</v>
      </c>
      <c r="L1631" s="184">
        <v>5</v>
      </c>
      <c r="M1631" s="185">
        <f>IF(J1631=0,0,(K1631)/J1631)</f>
        <v>135</v>
      </c>
      <c r="N1631" s="256">
        <f t="shared" ref="N1631" si="1652">IF(J1631=0,0,(K1631-L1631)/J1631)</f>
        <v>134.6875</v>
      </c>
      <c r="O1631" s="183">
        <v>94</v>
      </c>
      <c r="P1631" s="167">
        <f>P1630</f>
        <v>29</v>
      </c>
      <c r="Q1631" s="167">
        <f>Q1630</f>
        <v>3</v>
      </c>
      <c r="R1631" s="167">
        <f>R1630</f>
        <v>61140</v>
      </c>
      <c r="S1631" s="142" t="s">
        <v>744</v>
      </c>
    </row>
    <row r="1632" spans="1:20">
      <c r="A1632" s="280">
        <f>A1630</f>
        <v>43115</v>
      </c>
      <c r="B1632" s="167">
        <f t="shared" ref="B1632:B1658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" si="1654">H1631</f>
        <v>58</v>
      </c>
      <c r="I1632" s="141">
        <v>18</v>
      </c>
      <c r="J1632" s="183">
        <v>16</v>
      </c>
      <c r="K1632" s="183">
        <v>2160</v>
      </c>
      <c r="L1632" s="184">
        <v>29</v>
      </c>
      <c r="M1632" s="185">
        <f>IF(J1632=0,0,(K1632)/J1632)</f>
        <v>135</v>
      </c>
      <c r="N1632" s="256">
        <f>IF(J1632=0,0,(K1632-L1632)/J1632)</f>
        <v>133.1875</v>
      </c>
      <c r="O1632" s="183">
        <v>255</v>
      </c>
      <c r="P1632" s="167">
        <f t="shared" ref="P1632:R1633" si="1655">P1631</f>
        <v>29</v>
      </c>
      <c r="Q1632" s="167">
        <f t="shared" si="1655"/>
        <v>3</v>
      </c>
      <c r="R1632" s="167">
        <f t="shared" si="1655"/>
        <v>61140</v>
      </c>
      <c r="S1632" s="185">
        <f>AVERAGE(M1630:M1658)</f>
        <v>134.9602122015915</v>
      </c>
      <c r="T1632" s="232"/>
    </row>
    <row r="1633" spans="1:19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>H1632</f>
        <v>58</v>
      </c>
      <c r="I1633" s="141">
        <v>30</v>
      </c>
      <c r="J1633" s="183">
        <v>16</v>
      </c>
      <c r="K1633" s="183">
        <v>2160</v>
      </c>
      <c r="L1633" s="184">
        <v>26</v>
      </c>
      <c r="M1633" s="185">
        <f t="shared" ref="M1633" si="1656">IF(J1633=0,0,(K1633)/J1633)</f>
        <v>135</v>
      </c>
      <c r="N1633" s="256">
        <f>IF(J1633=0,0,(K1633-L1633)/J1633)</f>
        <v>133.375</v>
      </c>
      <c r="O1633" s="183">
        <v>32</v>
      </c>
      <c r="P1633" s="167">
        <f t="shared" si="1655"/>
        <v>29</v>
      </c>
      <c r="Q1633" s="167">
        <f t="shared" si="1655"/>
        <v>3</v>
      </c>
      <c r="R1633" s="167">
        <f t="shared" si="1655"/>
        <v>61140</v>
      </c>
      <c r="S1633" s="142" t="s">
        <v>760</v>
      </c>
    </row>
    <row r="1634" spans="1:19">
      <c r="A1634" s="280">
        <f t="shared" ref="A1634:A1658" si="1657">A1632</f>
        <v>43115</v>
      </c>
      <c r="B1634" s="167">
        <f t="shared" si="1653"/>
        <v>5</v>
      </c>
      <c r="C1634" s="438" t="s">
        <v>1006</v>
      </c>
      <c r="D1634" s="439" t="s">
        <v>1006</v>
      </c>
      <c r="E1634" s="440"/>
      <c r="F1634" s="168">
        <v>108</v>
      </c>
      <c r="G1634" s="401" t="s">
        <v>535</v>
      </c>
      <c r="H1634" s="167">
        <f t="shared" ref="H1634:H1658" si="1658">H1633</f>
        <v>58</v>
      </c>
      <c r="I1634" s="141">
        <v>1</v>
      </c>
      <c r="J1634" s="183">
        <v>16</v>
      </c>
      <c r="K1634" s="183">
        <v>2160</v>
      </c>
      <c r="L1634" s="184">
        <v>32</v>
      </c>
      <c r="M1634" s="185">
        <f t="shared" ref="M1634" si="1659">IF(J1634=0,0,(K1634)/J1634)</f>
        <v>135</v>
      </c>
      <c r="N1634" s="256">
        <f>IF(J1634=0,0,(K1634-L1634)/J1634)</f>
        <v>133</v>
      </c>
      <c r="O1634" s="183">
        <v>719</v>
      </c>
      <c r="P1634" s="167">
        <f t="shared" ref="P1634:R1634" si="1660">P1633</f>
        <v>29</v>
      </c>
      <c r="Q1634" s="167">
        <f t="shared" si="1660"/>
        <v>3</v>
      </c>
      <c r="R1634" s="167">
        <f t="shared" si="1660"/>
        <v>61140</v>
      </c>
      <c r="S1634" s="185">
        <f>AVERAGE(F1630:F1658)</f>
        <v>95.34482758620689</v>
      </c>
    </row>
    <row r="1635" spans="1:19">
      <c r="A1635" s="280">
        <f t="shared" si="1657"/>
        <v>43115</v>
      </c>
      <c r="B1635" s="167">
        <f t="shared" si="1653"/>
        <v>6</v>
      </c>
      <c r="C1635" s="361" t="s">
        <v>612</v>
      </c>
      <c r="D1635" s="257" t="s">
        <v>612</v>
      </c>
      <c r="E1635" s="257"/>
      <c r="F1635" s="170">
        <v>110</v>
      </c>
      <c r="G1635" s="142" t="s">
        <v>670</v>
      </c>
      <c r="H1635" s="167">
        <f t="shared" si="1658"/>
        <v>58</v>
      </c>
      <c r="I1635" s="141">
        <v>23</v>
      </c>
      <c r="J1635" s="183">
        <v>16</v>
      </c>
      <c r="K1635" s="183">
        <v>2160</v>
      </c>
      <c r="L1635" s="184">
        <v>8</v>
      </c>
      <c r="M1635" s="185">
        <f>IF(J1635=0,0,(K1635)/J1635)</f>
        <v>135</v>
      </c>
      <c r="N1635" s="256">
        <f>IF(J1635=0,0,(K1635-L1635)/J1635)</f>
        <v>134.5</v>
      </c>
      <c r="O1635" s="183">
        <v>0</v>
      </c>
      <c r="P1635" s="167">
        <f t="shared" ref="P1635:R1635" si="1661">P1634</f>
        <v>29</v>
      </c>
      <c r="Q1635" s="167">
        <f t="shared" si="1661"/>
        <v>3</v>
      </c>
      <c r="R1635" s="167">
        <f t="shared" si="1661"/>
        <v>61140</v>
      </c>
      <c r="S1635" s="142" t="s">
        <v>791</v>
      </c>
    </row>
    <row r="1636" spans="1:19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8"/>
        <v>58</v>
      </c>
      <c r="I1636" s="141">
        <v>30</v>
      </c>
      <c r="J1636" s="183">
        <v>16</v>
      </c>
      <c r="K1636" s="183">
        <v>2160</v>
      </c>
      <c r="L1636" s="184">
        <v>7</v>
      </c>
      <c r="M1636" s="185">
        <f t="shared" ref="M1636" si="1662">IF(J1636=0,0,(K1636)/J1636)</f>
        <v>135</v>
      </c>
      <c r="N1636" s="256">
        <f t="shared" ref="N1636" si="1663">IF(J1636=0,0,(K1636-L1636)/J1636)</f>
        <v>134.5625</v>
      </c>
      <c r="O1636" s="183">
        <v>88</v>
      </c>
      <c r="P1636" s="167">
        <f t="shared" ref="P1636:R1636" si="1664">P1635</f>
        <v>29</v>
      </c>
      <c r="Q1636" s="167">
        <f t="shared" si="1664"/>
        <v>3</v>
      </c>
      <c r="R1636" s="167">
        <f t="shared" si="1664"/>
        <v>61140</v>
      </c>
      <c r="S1636" s="185">
        <f>S1632*P1630*16</f>
        <v>62621.538461538454</v>
      </c>
    </row>
    <row r="1637" spans="1:19">
      <c r="A1637" s="280">
        <f t="shared" si="1657"/>
        <v>43115</v>
      </c>
      <c r="B1637" s="167">
        <f t="shared" si="1653"/>
        <v>8</v>
      </c>
      <c r="C1637" s="142" t="s">
        <v>597</v>
      </c>
      <c r="D1637" s="142" t="s">
        <v>618</v>
      </c>
      <c r="E1637" s="142" t="s">
        <v>545</v>
      </c>
      <c r="F1637" s="259">
        <v>101</v>
      </c>
      <c r="G1637" s="142" t="s">
        <v>670</v>
      </c>
      <c r="H1637" s="167">
        <f t="shared" si="1658"/>
        <v>58</v>
      </c>
      <c r="I1637" s="141">
        <v>57</v>
      </c>
      <c r="J1637" s="183">
        <v>16</v>
      </c>
      <c r="K1637" s="183">
        <v>2160</v>
      </c>
      <c r="L1637" s="184">
        <v>37</v>
      </c>
      <c r="M1637" s="185">
        <f t="shared" ref="M1637:M1638" si="1665">IF(J1637=0,0,(K1637)/J1637)</f>
        <v>135</v>
      </c>
      <c r="N1637" s="256">
        <f t="shared" ref="N1637:N1638" si="1666">IF(J1637=0,0,(K1637-L1637)/J1637)</f>
        <v>132.6875</v>
      </c>
      <c r="O1637" s="183">
        <v>62</v>
      </c>
      <c r="P1637" s="167">
        <f t="shared" ref="P1637:R1637" si="1667">P1636</f>
        <v>29</v>
      </c>
      <c r="Q1637" s="167">
        <f t="shared" si="1667"/>
        <v>3</v>
      </c>
      <c r="R1637" s="167">
        <f t="shared" si="1667"/>
        <v>61140</v>
      </c>
      <c r="S1637" s="142" t="s">
        <v>771</v>
      </c>
    </row>
    <row r="1638" spans="1:19">
      <c r="A1638" s="280">
        <f t="shared" si="1657"/>
        <v>43115</v>
      </c>
      <c r="B1638" s="167">
        <f t="shared" si="1653"/>
        <v>9</v>
      </c>
      <c r="C1638" s="142" t="s">
        <v>36</v>
      </c>
      <c r="D1638" s="142" t="s">
        <v>816</v>
      </c>
      <c r="E1638" s="142" t="s">
        <v>817</v>
      </c>
      <c r="F1638" s="170">
        <v>101</v>
      </c>
      <c r="G1638" s="142" t="s">
        <v>670</v>
      </c>
      <c r="H1638" s="167">
        <f t="shared" si="1658"/>
        <v>58</v>
      </c>
      <c r="I1638" s="141">
        <v>57</v>
      </c>
      <c r="J1638" s="183">
        <v>16</v>
      </c>
      <c r="K1638" s="183">
        <v>2160</v>
      </c>
      <c r="L1638" s="184">
        <v>138</v>
      </c>
      <c r="M1638" s="185">
        <f t="shared" si="1665"/>
        <v>135</v>
      </c>
      <c r="N1638" s="256">
        <f t="shared" si="1666"/>
        <v>126.375</v>
      </c>
      <c r="O1638" s="183">
        <v>323</v>
      </c>
      <c r="P1638" s="167">
        <f t="shared" ref="P1638:R1638" si="1668">P1637</f>
        <v>29</v>
      </c>
      <c r="Q1638" s="167">
        <f t="shared" si="1668"/>
        <v>3</v>
      </c>
      <c r="R1638" s="167">
        <f t="shared" si="1668"/>
        <v>61140</v>
      </c>
      <c r="S1638" s="185">
        <f>AVERAGE(I1630:I1658)</f>
        <v>22.137931034482758</v>
      </c>
    </row>
    <row r="1639" spans="1:19">
      <c r="A1639" s="280">
        <f t="shared" si="1657"/>
        <v>43115</v>
      </c>
      <c r="B1639" s="167">
        <f t="shared" si="1653"/>
        <v>10</v>
      </c>
      <c r="C1639" s="257" t="s">
        <v>629</v>
      </c>
      <c r="D1639" s="257" t="s">
        <v>629</v>
      </c>
      <c r="E1639" s="257" t="s">
        <v>959</v>
      </c>
      <c r="F1639" s="170">
        <v>100</v>
      </c>
      <c r="G1639" s="142" t="s">
        <v>670</v>
      </c>
      <c r="H1639" s="167">
        <f t="shared" si="1658"/>
        <v>58</v>
      </c>
      <c r="I1639" s="141">
        <v>21</v>
      </c>
      <c r="J1639" s="183">
        <v>16</v>
      </c>
      <c r="K1639" s="183">
        <v>2160</v>
      </c>
      <c r="L1639" s="184">
        <v>0</v>
      </c>
      <c r="M1639" s="185">
        <f>IF(J1639=0,0,(K1639)/J1639)</f>
        <v>135</v>
      </c>
      <c r="N1639" s="256">
        <f>IF(J1639=0,0,(K1639-L1639)/J1639)</f>
        <v>135</v>
      </c>
      <c r="O1639" s="183">
        <v>0</v>
      </c>
      <c r="P1639" s="167">
        <f t="shared" ref="P1639:R1639" si="1669">P1638</f>
        <v>29</v>
      </c>
      <c r="Q1639" s="167">
        <f t="shared" si="1669"/>
        <v>3</v>
      </c>
      <c r="R1639" s="167">
        <f t="shared" si="1669"/>
        <v>61140</v>
      </c>
      <c r="S1639" s="142"/>
    </row>
    <row r="1640" spans="1:19">
      <c r="A1640" s="280">
        <f t="shared" si="1657"/>
        <v>43115</v>
      </c>
      <c r="B1640" s="167">
        <f t="shared" si="1653"/>
        <v>11</v>
      </c>
      <c r="C1640" s="142" t="s">
        <v>924</v>
      </c>
      <c r="D1640" s="142" t="s">
        <v>924</v>
      </c>
      <c r="E1640" s="142" t="s">
        <v>545</v>
      </c>
      <c r="F1640" s="168">
        <v>97</v>
      </c>
      <c r="G1640" s="142" t="s">
        <v>670</v>
      </c>
      <c r="H1640" s="167">
        <f t="shared" si="1658"/>
        <v>58</v>
      </c>
      <c r="I1640" s="141">
        <v>21</v>
      </c>
      <c r="J1640" s="183">
        <v>16</v>
      </c>
      <c r="K1640" s="183">
        <v>2160</v>
      </c>
      <c r="L1640" s="184">
        <v>24</v>
      </c>
      <c r="M1640" s="185">
        <f>IF(J1640=0,0,(K1640)/J1640)</f>
        <v>135</v>
      </c>
      <c r="N1640" s="256">
        <f>IF(J1640=0,0,(K1640-L1640)/J1640)</f>
        <v>133.5</v>
      </c>
      <c r="O1640" s="183">
        <v>460</v>
      </c>
      <c r="P1640" s="167">
        <f t="shared" ref="P1640:R1640" si="1670">P1639</f>
        <v>29</v>
      </c>
      <c r="Q1640" s="167">
        <f t="shared" si="1670"/>
        <v>3</v>
      </c>
      <c r="R1640" s="167">
        <f t="shared" si="1670"/>
        <v>61140</v>
      </c>
      <c r="S1640" s="142"/>
    </row>
    <row r="1641" spans="1:19">
      <c r="A1641" s="280">
        <f t="shared" si="1657"/>
        <v>43115</v>
      </c>
      <c r="B1641" s="167">
        <f t="shared" si="1653"/>
        <v>12</v>
      </c>
      <c r="C1641" s="438" t="s">
        <v>1007</v>
      </c>
      <c r="D1641" s="438" t="s">
        <v>1007</v>
      </c>
      <c r="E1641" s="440"/>
      <c r="F1641" s="168">
        <v>97</v>
      </c>
      <c r="G1641" s="401" t="s">
        <v>535</v>
      </c>
      <c r="H1641" s="167">
        <f t="shared" si="1658"/>
        <v>58</v>
      </c>
      <c r="I1641" s="141">
        <v>1</v>
      </c>
      <c r="J1641" s="183">
        <v>16</v>
      </c>
      <c r="K1641" s="183">
        <v>2160</v>
      </c>
      <c r="L1641" s="184">
        <v>31</v>
      </c>
      <c r="M1641" s="185">
        <f t="shared" ref="M1641" si="1671">IF(J1641=0,0,(K1641)/J1641)</f>
        <v>135</v>
      </c>
      <c r="N1641" s="256">
        <f>IF(J1641=0,0,(K1641-L1641)/J1641)</f>
        <v>133.0625</v>
      </c>
      <c r="O1641" s="183">
        <v>346</v>
      </c>
      <c r="P1641" s="167">
        <f t="shared" ref="P1641:R1641" si="1672">P1640</f>
        <v>29</v>
      </c>
      <c r="Q1641" s="167">
        <f t="shared" si="1672"/>
        <v>3</v>
      </c>
      <c r="R1641" s="167">
        <f t="shared" si="1672"/>
        <v>61140</v>
      </c>
      <c r="S1641" s="142"/>
    </row>
    <row r="1642" spans="1:19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8"/>
        <v>58</v>
      </c>
      <c r="I1642" s="141">
        <v>33</v>
      </c>
      <c r="J1642" s="183">
        <v>16</v>
      </c>
      <c r="K1642" s="183">
        <v>2160</v>
      </c>
      <c r="L1642" s="184">
        <v>77</v>
      </c>
      <c r="M1642" s="185">
        <f t="shared" ref="M1642:M1643" si="1673">IF(J1642=0,0,(K1642)/J1642)</f>
        <v>135</v>
      </c>
      <c r="N1642" s="256">
        <f t="shared" ref="N1642:N1643" si="1674">IF(J1642=0,0,(K1642-L1642)/J1642)</f>
        <v>130.1875</v>
      </c>
      <c r="O1642" s="183">
        <v>52</v>
      </c>
      <c r="P1642" s="167">
        <f t="shared" ref="P1642:R1642" si="1675">P1641</f>
        <v>29</v>
      </c>
      <c r="Q1642" s="167">
        <f t="shared" si="1675"/>
        <v>3</v>
      </c>
      <c r="R1642" s="167">
        <f t="shared" si="1675"/>
        <v>61140</v>
      </c>
      <c r="S1642" s="142"/>
    </row>
    <row r="1643" spans="1:19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8"/>
        <v>58</v>
      </c>
      <c r="I1643" s="265">
        <v>7</v>
      </c>
      <c r="J1643" s="183">
        <v>16</v>
      </c>
      <c r="K1643" s="183">
        <v>2160</v>
      </c>
      <c r="L1643" s="184">
        <v>90</v>
      </c>
      <c r="M1643" s="268">
        <f t="shared" si="1673"/>
        <v>135</v>
      </c>
      <c r="N1643" s="269">
        <f t="shared" si="1674"/>
        <v>129.375</v>
      </c>
      <c r="O1643" s="183">
        <v>77</v>
      </c>
      <c r="P1643" s="167">
        <f t="shared" ref="P1643:R1643" si="1676">P1642</f>
        <v>29</v>
      </c>
      <c r="Q1643" s="167">
        <f t="shared" si="1676"/>
        <v>3</v>
      </c>
      <c r="R1643" s="167">
        <f t="shared" si="1676"/>
        <v>61140</v>
      </c>
      <c r="S1643" s="142"/>
    </row>
    <row r="1644" spans="1:19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8"/>
        <v>58</v>
      </c>
      <c r="I1644" s="265">
        <v>7</v>
      </c>
      <c r="J1644" s="183">
        <v>16</v>
      </c>
      <c r="K1644" s="183">
        <v>2160</v>
      </c>
      <c r="L1644" s="184">
        <v>50</v>
      </c>
      <c r="M1644" s="268">
        <f>IF(J1644=0,0,(K1644)/J1644)</f>
        <v>135</v>
      </c>
      <c r="N1644" s="269">
        <f>IF(J1644=0,0,(K1644-L1644)/J1644)</f>
        <v>131.875</v>
      </c>
      <c r="O1644" s="183">
        <v>206</v>
      </c>
      <c r="P1644" s="167">
        <f t="shared" ref="P1644:R1644" si="1677">P1643</f>
        <v>29</v>
      </c>
      <c r="Q1644" s="167">
        <f t="shared" si="1677"/>
        <v>3</v>
      </c>
      <c r="R1644" s="167">
        <f t="shared" si="1677"/>
        <v>61140</v>
      </c>
      <c r="S1644" s="142"/>
    </row>
    <row r="1645" spans="1:19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8"/>
        <v>58</v>
      </c>
      <c r="I1645" s="141">
        <v>52</v>
      </c>
      <c r="J1645" s="183">
        <v>16</v>
      </c>
      <c r="K1645" s="183">
        <v>2160</v>
      </c>
      <c r="L1645" s="184">
        <v>25</v>
      </c>
      <c r="M1645" s="185">
        <f t="shared" ref="M1645:M1651" si="1678">IF(J1645=0,0,(K1645)/J1645)</f>
        <v>135</v>
      </c>
      <c r="N1645" s="256">
        <f t="shared" ref="N1645:N1650" si="1679">IF(J1645=0,0,(K1645-L1645)/J1645)</f>
        <v>133.4375</v>
      </c>
      <c r="O1645" s="183">
        <v>137</v>
      </c>
      <c r="P1645" s="167">
        <f t="shared" ref="P1645:R1645" si="1680">P1644</f>
        <v>29</v>
      </c>
      <c r="Q1645" s="167">
        <f t="shared" si="1680"/>
        <v>3</v>
      </c>
      <c r="R1645" s="167">
        <f t="shared" si="1680"/>
        <v>61140</v>
      </c>
      <c r="S1645" s="142"/>
    </row>
    <row r="1646" spans="1:19">
      <c r="A1646" s="280">
        <f t="shared" si="1657"/>
        <v>43115</v>
      </c>
      <c r="B1646" s="167">
        <f t="shared" si="1653"/>
        <v>17</v>
      </c>
      <c r="C1646" s="401" t="s">
        <v>1001</v>
      </c>
      <c r="D1646" s="142" t="s">
        <v>1001</v>
      </c>
      <c r="E1646" s="142"/>
      <c r="F1646" s="168">
        <v>93</v>
      </c>
      <c r="G1646" s="142" t="s">
        <v>670</v>
      </c>
      <c r="H1646" s="167">
        <f t="shared" si="1658"/>
        <v>58</v>
      </c>
      <c r="I1646" s="141">
        <v>2</v>
      </c>
      <c r="J1646" s="183">
        <v>16</v>
      </c>
      <c r="K1646" s="183">
        <v>2160</v>
      </c>
      <c r="L1646" s="184">
        <v>18</v>
      </c>
      <c r="M1646" s="185">
        <f t="shared" si="1678"/>
        <v>135</v>
      </c>
      <c r="N1646" s="256">
        <f t="shared" si="1679"/>
        <v>133.875</v>
      </c>
      <c r="O1646" s="183">
        <v>348</v>
      </c>
      <c r="P1646" s="167">
        <f t="shared" ref="P1646:R1646" si="1681">P1645</f>
        <v>29</v>
      </c>
      <c r="Q1646" s="167">
        <f t="shared" si="1681"/>
        <v>3</v>
      </c>
      <c r="R1646" s="167">
        <f t="shared" si="1681"/>
        <v>61140</v>
      </c>
      <c r="S1646" s="142"/>
    </row>
    <row r="1647" spans="1:19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8"/>
        <v>58</v>
      </c>
      <c r="I1647" s="265">
        <v>40</v>
      </c>
      <c r="J1647" s="183">
        <v>16</v>
      </c>
      <c r="K1647" s="183">
        <v>2160</v>
      </c>
      <c r="L1647" s="184">
        <v>22</v>
      </c>
      <c r="M1647" s="268">
        <f t="shared" si="1678"/>
        <v>135</v>
      </c>
      <c r="N1647" s="269">
        <f t="shared" si="1679"/>
        <v>133.625</v>
      </c>
      <c r="O1647" s="183">
        <v>278</v>
      </c>
      <c r="P1647" s="167">
        <f t="shared" ref="P1647:R1647" si="1682">P1646</f>
        <v>29</v>
      </c>
      <c r="Q1647" s="167">
        <f t="shared" si="1682"/>
        <v>3</v>
      </c>
      <c r="R1647" s="167">
        <f t="shared" si="1682"/>
        <v>61140</v>
      </c>
      <c r="S1647" s="142"/>
    </row>
    <row r="1648" spans="1:19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8"/>
        <v>58</v>
      </c>
      <c r="I1648" s="265">
        <v>30</v>
      </c>
      <c r="J1648" s="183">
        <v>16</v>
      </c>
      <c r="K1648" s="183">
        <v>2160</v>
      </c>
      <c r="L1648" s="184">
        <v>30</v>
      </c>
      <c r="M1648" s="268">
        <f t="shared" si="1678"/>
        <v>135</v>
      </c>
      <c r="N1648" s="269">
        <f t="shared" si="1679"/>
        <v>133.125</v>
      </c>
      <c r="O1648" s="183">
        <v>389</v>
      </c>
      <c r="P1648" s="167">
        <f t="shared" ref="P1648:R1648" si="1683">P1647</f>
        <v>29</v>
      </c>
      <c r="Q1648" s="167">
        <f t="shared" si="1683"/>
        <v>3</v>
      </c>
      <c r="R1648" s="167">
        <f t="shared" si="1683"/>
        <v>61140</v>
      </c>
      <c r="S1648" s="142"/>
    </row>
    <row r="1649" spans="1:20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8"/>
        <v>58</v>
      </c>
      <c r="I1649" s="265">
        <v>8</v>
      </c>
      <c r="J1649" s="183">
        <v>16</v>
      </c>
      <c r="K1649" s="183">
        <v>2160</v>
      </c>
      <c r="L1649" s="184">
        <v>54</v>
      </c>
      <c r="M1649" s="268">
        <f t="shared" si="1678"/>
        <v>135</v>
      </c>
      <c r="N1649" s="269">
        <f t="shared" si="1679"/>
        <v>131.625</v>
      </c>
      <c r="O1649" s="183">
        <v>337</v>
      </c>
      <c r="P1649" s="167">
        <f t="shared" ref="P1649:R1649" si="1684">P1648</f>
        <v>29</v>
      </c>
      <c r="Q1649" s="167">
        <f t="shared" si="1684"/>
        <v>3</v>
      </c>
      <c r="R1649" s="167">
        <f t="shared" si="1684"/>
        <v>61140</v>
      </c>
      <c r="S1649" s="142"/>
    </row>
    <row r="1650" spans="1:20">
      <c r="A1650" s="280">
        <f t="shared" si="1657"/>
        <v>43115</v>
      </c>
      <c r="B1650" s="167">
        <f t="shared" si="1653"/>
        <v>21</v>
      </c>
      <c r="C1650" s="361" t="s">
        <v>976</v>
      </c>
      <c r="D1650" s="257"/>
      <c r="E1650" s="257" t="s">
        <v>545</v>
      </c>
      <c r="F1650" s="362">
        <v>85</v>
      </c>
      <c r="G1650" s="142" t="s">
        <v>343</v>
      </c>
      <c r="H1650" s="167">
        <f t="shared" si="1658"/>
        <v>58</v>
      </c>
      <c r="I1650" s="265">
        <v>19</v>
      </c>
      <c r="J1650" s="183">
        <v>15</v>
      </c>
      <c r="K1650" s="183">
        <v>2025</v>
      </c>
      <c r="L1650" s="184">
        <v>74</v>
      </c>
      <c r="M1650" s="268">
        <f t="shared" si="1678"/>
        <v>135</v>
      </c>
      <c r="N1650" s="269">
        <f t="shared" si="1679"/>
        <v>130.06666666666666</v>
      </c>
      <c r="O1650" s="183">
        <v>0</v>
      </c>
      <c r="P1650" s="167">
        <f t="shared" ref="P1650:R1650" si="1685">P1649</f>
        <v>29</v>
      </c>
      <c r="Q1650" s="167">
        <f t="shared" si="1685"/>
        <v>3</v>
      </c>
      <c r="R1650" s="167">
        <f t="shared" si="1685"/>
        <v>61140</v>
      </c>
      <c r="S1650" s="142"/>
    </row>
    <row r="1651" spans="1:20">
      <c r="A1651" s="280">
        <f t="shared" si="1657"/>
        <v>43115</v>
      </c>
      <c r="B1651" s="167">
        <f t="shared" si="1653"/>
        <v>22</v>
      </c>
      <c r="C1651" s="442" t="s">
        <v>1008</v>
      </c>
      <c r="D1651" s="155" t="s">
        <v>1008</v>
      </c>
      <c r="E1651" s="154"/>
      <c r="F1651" s="168">
        <v>85</v>
      </c>
      <c r="G1651" s="401" t="s">
        <v>535</v>
      </c>
      <c r="H1651" s="167">
        <f t="shared" si="1658"/>
        <v>58</v>
      </c>
      <c r="I1651" s="141">
        <v>1</v>
      </c>
      <c r="J1651" s="183">
        <v>13</v>
      </c>
      <c r="K1651" s="183">
        <v>1740</v>
      </c>
      <c r="L1651" s="184">
        <v>0</v>
      </c>
      <c r="M1651" s="185">
        <f t="shared" si="1678"/>
        <v>133.84615384615384</v>
      </c>
      <c r="N1651" s="256">
        <f>IF(J1651=0,0,(K1651-L1651)/J1651)</f>
        <v>133.84615384615384</v>
      </c>
      <c r="O1651" s="183">
        <v>0</v>
      </c>
      <c r="P1651" s="167">
        <f t="shared" ref="P1651:R1651" si="1686">P1650</f>
        <v>29</v>
      </c>
      <c r="Q1651" s="167">
        <f t="shared" si="1686"/>
        <v>3</v>
      </c>
      <c r="R1651" s="167">
        <f t="shared" si="1686"/>
        <v>61140</v>
      </c>
      <c r="S1651" s="142"/>
    </row>
    <row r="1652" spans="1:20">
      <c r="A1652" s="280">
        <f t="shared" si="1657"/>
        <v>43115</v>
      </c>
      <c r="B1652" s="167">
        <f t="shared" si="1653"/>
        <v>23</v>
      </c>
      <c r="C1652" s="257" t="s">
        <v>992</v>
      </c>
      <c r="D1652" s="257"/>
      <c r="E1652" s="257"/>
      <c r="F1652" s="362">
        <v>79</v>
      </c>
      <c r="G1652" s="142" t="s">
        <v>670</v>
      </c>
      <c r="H1652" s="167">
        <f t="shared" si="1658"/>
        <v>58</v>
      </c>
      <c r="I1652" s="265">
        <v>6</v>
      </c>
      <c r="J1652" s="183">
        <v>9</v>
      </c>
      <c r="K1652" s="183">
        <v>1215</v>
      </c>
      <c r="L1652" s="184">
        <v>64</v>
      </c>
      <c r="M1652" s="268">
        <f>IF(J1652=0,0,(K1652)/J1652)</f>
        <v>135</v>
      </c>
      <c r="N1652" s="269">
        <f>IF(J1652=0,0,(K1652-L1652)/J1652)</f>
        <v>127.88888888888889</v>
      </c>
      <c r="O1652" s="183">
        <v>0</v>
      </c>
      <c r="P1652" s="167">
        <f t="shared" ref="P1652:R1652" si="1687">P1651</f>
        <v>29</v>
      </c>
      <c r="Q1652" s="167">
        <f t="shared" si="1687"/>
        <v>3</v>
      </c>
      <c r="R1652" s="167">
        <f t="shared" si="1687"/>
        <v>61140</v>
      </c>
      <c r="S1652" s="142"/>
    </row>
    <row r="1653" spans="1:20">
      <c r="A1653" s="280">
        <f t="shared" si="1657"/>
        <v>43115</v>
      </c>
      <c r="B1653" s="167">
        <f t="shared" si="1653"/>
        <v>24</v>
      </c>
      <c r="C1653" s="401" t="s">
        <v>963</v>
      </c>
      <c r="D1653" s="142"/>
      <c r="E1653" s="142"/>
      <c r="F1653" s="362">
        <v>79</v>
      </c>
      <c r="G1653" s="142" t="s">
        <v>670</v>
      </c>
      <c r="H1653" s="167">
        <f t="shared" si="1658"/>
        <v>58</v>
      </c>
      <c r="I1653" s="265">
        <v>13</v>
      </c>
      <c r="J1653" s="183">
        <v>16</v>
      </c>
      <c r="K1653" s="183">
        <v>2160</v>
      </c>
      <c r="L1653" s="184">
        <v>15</v>
      </c>
      <c r="M1653" s="268">
        <f t="shared" ref="M1653:M1656" si="1688">IF(J1653=0,0,(K1653)/J1653)</f>
        <v>135</v>
      </c>
      <c r="N1653" s="269">
        <f t="shared" ref="N1653:N1658" si="1689">IF(J1653=0,0,(K1653-L1653)/J1653)</f>
        <v>134.0625</v>
      </c>
      <c r="O1653" s="183">
        <v>147</v>
      </c>
      <c r="P1653" s="167">
        <f t="shared" ref="P1653:R1653" si="1690">P1652</f>
        <v>29</v>
      </c>
      <c r="Q1653" s="167">
        <f t="shared" si="1690"/>
        <v>3</v>
      </c>
      <c r="R1653" s="167">
        <f t="shared" si="1690"/>
        <v>61140</v>
      </c>
      <c r="S1653" s="142"/>
    </row>
    <row r="1654" spans="1:20">
      <c r="A1654" s="280">
        <f t="shared" si="1657"/>
        <v>43115</v>
      </c>
      <c r="B1654" s="167">
        <f t="shared" si="1653"/>
        <v>25</v>
      </c>
      <c r="C1654" s="401" t="s">
        <v>1002</v>
      </c>
      <c r="D1654" s="142" t="s">
        <v>1002</v>
      </c>
      <c r="E1654" s="142"/>
      <c r="F1654" s="168">
        <v>75</v>
      </c>
      <c r="G1654" s="401" t="s">
        <v>535</v>
      </c>
      <c r="H1654" s="167">
        <f t="shared" si="1658"/>
        <v>58</v>
      </c>
      <c r="I1654" s="141">
        <v>2</v>
      </c>
      <c r="J1654" s="183">
        <v>16</v>
      </c>
      <c r="K1654" s="183">
        <v>2160</v>
      </c>
      <c r="L1654" s="184">
        <v>0</v>
      </c>
      <c r="M1654" s="185">
        <f t="shared" si="1688"/>
        <v>135</v>
      </c>
      <c r="N1654" s="256">
        <f t="shared" si="1689"/>
        <v>135</v>
      </c>
      <c r="O1654" s="183">
        <v>164</v>
      </c>
      <c r="P1654" s="167">
        <f t="shared" ref="P1654:R1654" si="1691">P1653</f>
        <v>29</v>
      </c>
      <c r="Q1654" s="167">
        <f t="shared" si="1691"/>
        <v>3</v>
      </c>
      <c r="R1654" s="167">
        <f t="shared" si="1691"/>
        <v>61140</v>
      </c>
      <c r="S1654" s="142"/>
    </row>
    <row r="1655" spans="1:20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8"/>
        <v>58</v>
      </c>
      <c r="I1655" s="265">
        <v>55</v>
      </c>
      <c r="J1655" s="183">
        <v>16</v>
      </c>
      <c r="K1655" s="183">
        <v>2160</v>
      </c>
      <c r="L1655" s="184">
        <v>47</v>
      </c>
      <c r="M1655" s="268">
        <f t="shared" si="1688"/>
        <v>135</v>
      </c>
      <c r="N1655" s="269">
        <f t="shared" si="1689"/>
        <v>132.0625</v>
      </c>
      <c r="O1655" s="266">
        <v>131</v>
      </c>
      <c r="P1655" s="167">
        <f t="shared" ref="P1655:R1655" si="1692">P1654</f>
        <v>29</v>
      </c>
      <c r="Q1655" s="167">
        <f t="shared" si="1692"/>
        <v>3</v>
      </c>
      <c r="R1655" s="167">
        <f t="shared" si="1692"/>
        <v>61140</v>
      </c>
      <c r="S1655" s="142"/>
    </row>
    <row r="1656" spans="1:20">
      <c r="A1656" s="280">
        <f t="shared" si="1657"/>
        <v>43115</v>
      </c>
      <c r="B1656" s="167">
        <f t="shared" si="1653"/>
        <v>27</v>
      </c>
      <c r="C1656" s="401" t="s">
        <v>1003</v>
      </c>
      <c r="D1656" s="142" t="s">
        <v>1003</v>
      </c>
      <c r="E1656" s="142"/>
      <c r="F1656" s="168">
        <v>71</v>
      </c>
      <c r="G1656" s="142" t="s">
        <v>343</v>
      </c>
      <c r="H1656" s="167">
        <f t="shared" si="1658"/>
        <v>58</v>
      </c>
      <c r="I1656" s="141">
        <v>2</v>
      </c>
      <c r="J1656" s="183">
        <v>16</v>
      </c>
      <c r="K1656" s="183">
        <v>2160</v>
      </c>
      <c r="L1656" s="184">
        <v>50</v>
      </c>
      <c r="M1656" s="185">
        <f t="shared" si="1688"/>
        <v>135</v>
      </c>
      <c r="N1656" s="256">
        <f t="shared" si="1689"/>
        <v>131.875</v>
      </c>
      <c r="O1656" s="183">
        <v>101</v>
      </c>
      <c r="P1656" s="167">
        <f t="shared" ref="P1656:R1656" si="1693">P1655</f>
        <v>29</v>
      </c>
      <c r="Q1656" s="167">
        <f t="shared" si="1693"/>
        <v>3</v>
      </c>
      <c r="R1656" s="167">
        <f t="shared" si="1693"/>
        <v>61140</v>
      </c>
      <c r="S1656" s="142"/>
    </row>
    <row r="1657" spans="1:20">
      <c r="A1657" s="280">
        <f t="shared" si="1657"/>
        <v>43115</v>
      </c>
      <c r="B1657" s="167">
        <f t="shared" si="1653"/>
        <v>28</v>
      </c>
      <c r="C1657" s="401" t="s">
        <v>881</v>
      </c>
      <c r="D1657" s="142" t="s">
        <v>881</v>
      </c>
      <c r="E1657" s="142" t="s">
        <v>545</v>
      </c>
      <c r="F1657" s="262">
        <v>65</v>
      </c>
      <c r="G1657" s="142" t="s">
        <v>343</v>
      </c>
      <c r="H1657" s="167">
        <f t="shared" si="1658"/>
        <v>58</v>
      </c>
      <c r="I1657" s="141">
        <v>25</v>
      </c>
      <c r="J1657" s="183">
        <v>16</v>
      </c>
      <c r="K1657" s="183">
        <v>2160</v>
      </c>
      <c r="L1657" s="184">
        <v>41</v>
      </c>
      <c r="M1657" s="185">
        <f>IF(J1657=0,0,(K1657)/J1657)</f>
        <v>135</v>
      </c>
      <c r="N1657" s="256">
        <f t="shared" si="1689"/>
        <v>132.4375</v>
      </c>
      <c r="O1657" s="183">
        <v>80</v>
      </c>
      <c r="P1657" s="167">
        <f t="shared" ref="P1657:R1657" si="1694">P1656</f>
        <v>29</v>
      </c>
      <c r="Q1657" s="167">
        <f t="shared" si="1694"/>
        <v>3</v>
      </c>
      <c r="R1657" s="167">
        <f t="shared" si="1694"/>
        <v>61140</v>
      </c>
      <c r="S1657" s="142"/>
    </row>
    <row r="1658" spans="1:20">
      <c r="A1658" s="280">
        <f t="shared" si="1657"/>
        <v>43115</v>
      </c>
      <c r="B1658" s="167">
        <f t="shared" si="1653"/>
        <v>29</v>
      </c>
      <c r="C1658" s="142" t="s">
        <v>932</v>
      </c>
      <c r="D1658" s="142" t="s">
        <v>930</v>
      </c>
      <c r="E1658" s="142" t="s">
        <v>545</v>
      </c>
      <c r="F1658" s="362">
        <v>63</v>
      </c>
      <c r="G1658" s="299" t="s">
        <v>343</v>
      </c>
      <c r="H1658" s="167">
        <f t="shared" si="1658"/>
        <v>58</v>
      </c>
      <c r="I1658" s="265">
        <v>24</v>
      </c>
      <c r="J1658" s="183">
        <v>16</v>
      </c>
      <c r="K1658" s="183">
        <v>2160</v>
      </c>
      <c r="L1658" s="267">
        <v>20</v>
      </c>
      <c r="M1658" s="268">
        <f t="shared" ref="M1658:M1660" si="1695">IF(J1658=0,0,(K1658)/J1658)</f>
        <v>135</v>
      </c>
      <c r="N1658" s="269">
        <f t="shared" si="1689"/>
        <v>133.75</v>
      </c>
      <c r="O1658" s="266">
        <v>67</v>
      </c>
      <c r="P1658" s="167">
        <f t="shared" ref="P1658:R1658" si="1696">P1657</f>
        <v>29</v>
      </c>
      <c r="Q1658" s="167">
        <f t="shared" si="1696"/>
        <v>3</v>
      </c>
      <c r="R1658" s="167">
        <f t="shared" si="1696"/>
        <v>61140</v>
      </c>
      <c r="S1658" s="142"/>
    </row>
    <row r="1659" spans="1:20">
      <c r="A1659" s="284">
        <f>A1658+7</f>
        <v>43122</v>
      </c>
      <c r="B1659" s="285">
        <v>1</v>
      </c>
      <c r="C1659" s="28" t="s">
        <v>969</v>
      </c>
      <c r="D1659" s="66" t="s">
        <v>965</v>
      </c>
      <c r="E1659" s="66"/>
      <c r="F1659" s="277">
        <v>170</v>
      </c>
      <c r="G1659" s="66" t="s">
        <v>670</v>
      </c>
      <c r="H1659" s="285">
        <f>H1658+1</f>
        <v>59</v>
      </c>
      <c r="I1659" s="65">
        <v>11</v>
      </c>
      <c r="J1659" s="192">
        <v>16</v>
      </c>
      <c r="K1659" s="192">
        <v>2160</v>
      </c>
      <c r="L1659" s="193">
        <v>49</v>
      </c>
      <c r="M1659" s="194">
        <f t="shared" si="1695"/>
        <v>135</v>
      </c>
      <c r="N1659" s="242">
        <f>IF(J1659=0,0,(K1659-L1659)/J1659)</f>
        <v>131.9375</v>
      </c>
      <c r="O1659" s="192">
        <v>1752</v>
      </c>
      <c r="P1659" s="285">
        <f>COUNTA(C1659:C1688)</f>
        <v>30</v>
      </c>
      <c r="Q1659" s="285">
        <v>4</v>
      </c>
      <c r="R1659" s="285">
        <f>SUM(K1659:K1688)</f>
        <v>64663</v>
      </c>
      <c r="S1659" s="410">
        <f>SUM(L1659:L1688)</f>
        <v>1089</v>
      </c>
      <c r="T1659" s="232"/>
    </row>
    <row r="1660" spans="1:20">
      <c r="A1660" s="284">
        <f>A1659</f>
        <v>43122</v>
      </c>
      <c r="B1660" s="285">
        <f>B1659+1</f>
        <v>2</v>
      </c>
      <c r="C1660" s="443" t="s">
        <v>1009</v>
      </c>
      <c r="D1660" s="443" t="s">
        <v>1009</v>
      </c>
      <c r="E1660" s="444"/>
      <c r="F1660" s="277">
        <v>134</v>
      </c>
      <c r="G1660" s="28" t="s">
        <v>535</v>
      </c>
      <c r="H1660" s="285">
        <f>H1659</f>
        <v>59</v>
      </c>
      <c r="I1660" s="65">
        <v>1</v>
      </c>
      <c r="J1660" s="192">
        <v>16</v>
      </c>
      <c r="K1660" s="192">
        <v>2160</v>
      </c>
      <c r="L1660" s="193">
        <v>0</v>
      </c>
      <c r="M1660" s="194">
        <f t="shared" si="1695"/>
        <v>135</v>
      </c>
      <c r="N1660" s="242">
        <f>IF(J1660=0,0,(K1660-L1660)/J1660)</f>
        <v>135</v>
      </c>
      <c r="O1660" s="192">
        <v>1087</v>
      </c>
      <c r="P1660" s="285">
        <f>P1659</f>
        <v>30</v>
      </c>
      <c r="Q1660" s="285">
        <f>Q1659</f>
        <v>4</v>
      </c>
      <c r="R1660" s="285">
        <f>R1659</f>
        <v>64663</v>
      </c>
      <c r="S1660" s="66" t="s">
        <v>744</v>
      </c>
    </row>
    <row r="1661" spans="1:20">
      <c r="A1661" s="284">
        <f t="shared" ref="A1661:A1688" si="1697">A1660</f>
        <v>43122</v>
      </c>
      <c r="B1661" s="285">
        <f t="shared" ref="B1661:B1688" si="1698">B1660+1</f>
        <v>3</v>
      </c>
      <c r="C1661" s="125" t="s">
        <v>402</v>
      </c>
      <c r="D1661" s="125" t="s">
        <v>551</v>
      </c>
      <c r="E1661" s="66" t="s">
        <v>545</v>
      </c>
      <c r="F1661" s="173">
        <v>124</v>
      </c>
      <c r="G1661" s="109" t="s">
        <v>670</v>
      </c>
      <c r="H1661" s="285">
        <f t="shared" ref="H1661:H1688" si="1699">H1660</f>
        <v>59</v>
      </c>
      <c r="I1661" s="65">
        <v>48</v>
      </c>
      <c r="J1661" s="192">
        <v>16</v>
      </c>
      <c r="K1661" s="192">
        <v>2160</v>
      </c>
      <c r="L1661" s="193">
        <v>4</v>
      </c>
      <c r="M1661" s="194">
        <f>IF(J1661=0,0,(K1661)/J1661)</f>
        <v>135</v>
      </c>
      <c r="N1661" s="242">
        <f t="shared" ref="N1661" si="1700">IF(J1661=0,0,(K1661-L1661)/J1661)</f>
        <v>134.75</v>
      </c>
      <c r="O1661" s="192">
        <v>179</v>
      </c>
      <c r="P1661" s="285">
        <f t="shared" ref="P1661:P1663" si="1701">P1660</f>
        <v>30</v>
      </c>
      <c r="Q1661" s="285">
        <f t="shared" ref="Q1661:Q1688" si="1702">Q1660</f>
        <v>4</v>
      </c>
      <c r="R1661" s="285">
        <f t="shared" ref="R1661:R1688" si="1703">R1660</f>
        <v>64663</v>
      </c>
      <c r="S1661" s="194">
        <f>AVERAGE(M1659:M1688)</f>
        <v>134.99583333333334</v>
      </c>
      <c r="T1661" s="232"/>
    </row>
    <row r="1662" spans="1:20">
      <c r="A1662" s="284">
        <f t="shared" si="1697"/>
        <v>43122</v>
      </c>
      <c r="B1662" s="285">
        <f t="shared" si="1698"/>
        <v>4</v>
      </c>
      <c r="C1662" s="125" t="s">
        <v>911</v>
      </c>
      <c r="D1662" s="97"/>
      <c r="E1662" s="97"/>
      <c r="F1662" s="173">
        <v>123</v>
      </c>
      <c r="G1662" s="109" t="s">
        <v>670</v>
      </c>
      <c r="H1662" s="285">
        <f t="shared" si="1699"/>
        <v>59</v>
      </c>
      <c r="I1662" s="65">
        <v>19</v>
      </c>
      <c r="J1662" s="192">
        <v>16</v>
      </c>
      <c r="K1662" s="192">
        <v>2160</v>
      </c>
      <c r="L1662" s="193">
        <v>27</v>
      </c>
      <c r="M1662" s="194">
        <f>IF(J1662=0,0,(K1662)/J1662)</f>
        <v>135</v>
      </c>
      <c r="N1662" s="242">
        <f>IF(J1662=0,0,(K1662-L1662)/J1662)</f>
        <v>133.3125</v>
      </c>
      <c r="O1662" s="192">
        <v>305</v>
      </c>
      <c r="P1662" s="285">
        <f t="shared" si="1701"/>
        <v>30</v>
      </c>
      <c r="Q1662" s="285">
        <f t="shared" si="1702"/>
        <v>4</v>
      </c>
      <c r="R1662" s="285">
        <f t="shared" si="1703"/>
        <v>64663</v>
      </c>
      <c r="S1662" s="66" t="s">
        <v>760</v>
      </c>
    </row>
    <row r="1663" spans="1:20">
      <c r="A1663" s="284">
        <f t="shared" si="1697"/>
        <v>43122</v>
      </c>
      <c r="B1663" s="285">
        <f t="shared" si="1698"/>
        <v>5</v>
      </c>
      <c r="C1663" s="125" t="s">
        <v>920</v>
      </c>
      <c r="D1663" s="66" t="s">
        <v>927</v>
      </c>
      <c r="E1663" s="66" t="s">
        <v>545</v>
      </c>
      <c r="F1663" s="101">
        <v>115</v>
      </c>
      <c r="G1663" s="66" t="s">
        <v>670</v>
      </c>
      <c r="H1663" s="285">
        <f t="shared" si="1699"/>
        <v>59</v>
      </c>
      <c r="I1663" s="65">
        <v>31</v>
      </c>
      <c r="J1663" s="192">
        <v>16</v>
      </c>
      <c r="K1663" s="192">
        <v>2160</v>
      </c>
      <c r="L1663" s="193">
        <v>15</v>
      </c>
      <c r="M1663" s="194">
        <f t="shared" ref="M1663:M1664" si="1704">IF(J1663=0,0,(K1663)/J1663)</f>
        <v>135</v>
      </c>
      <c r="N1663" s="242">
        <f>IF(J1663=0,0,(K1663-L1663)/J1663)</f>
        <v>134.0625</v>
      </c>
      <c r="O1663" s="192">
        <v>58</v>
      </c>
      <c r="P1663" s="285">
        <f t="shared" si="1701"/>
        <v>30</v>
      </c>
      <c r="Q1663" s="285">
        <f t="shared" si="1702"/>
        <v>4</v>
      </c>
      <c r="R1663" s="285">
        <f t="shared" si="1703"/>
        <v>64663</v>
      </c>
      <c r="S1663" s="194">
        <f>AVERAGE(F1659:F1688)</f>
        <v>96.4</v>
      </c>
    </row>
    <row r="1664" spans="1:20">
      <c r="A1664" s="284">
        <f t="shared" si="1697"/>
        <v>43122</v>
      </c>
      <c r="B1664" s="285">
        <f t="shared" si="1698"/>
        <v>6</v>
      </c>
      <c r="C1664" s="125" t="s">
        <v>1006</v>
      </c>
      <c r="D1664" s="66" t="s">
        <v>1006</v>
      </c>
      <c r="E1664" s="66"/>
      <c r="F1664" s="101">
        <v>108</v>
      </c>
      <c r="G1664" s="28" t="s">
        <v>535</v>
      </c>
      <c r="H1664" s="285">
        <f t="shared" si="1699"/>
        <v>59</v>
      </c>
      <c r="I1664" s="65">
        <v>2</v>
      </c>
      <c r="J1664" s="192">
        <v>16</v>
      </c>
      <c r="K1664" s="192">
        <v>2160</v>
      </c>
      <c r="L1664" s="193">
        <v>19</v>
      </c>
      <c r="M1664" s="194">
        <f t="shared" si="1704"/>
        <v>135</v>
      </c>
      <c r="N1664" s="242">
        <f>IF(J1664=0,0,(K1664-L1664)/J1664)</f>
        <v>133.8125</v>
      </c>
      <c r="O1664" s="192">
        <v>620</v>
      </c>
      <c r="P1664" s="285">
        <f t="shared" ref="P1664" si="1705">P1663</f>
        <v>30</v>
      </c>
      <c r="Q1664" s="285">
        <f t="shared" si="1702"/>
        <v>4</v>
      </c>
      <c r="R1664" s="285">
        <f t="shared" si="1703"/>
        <v>64663</v>
      </c>
      <c r="S1664" s="66" t="s">
        <v>791</v>
      </c>
    </row>
    <row r="1665" spans="1:19">
      <c r="A1665" s="284">
        <f t="shared" si="1697"/>
        <v>43122</v>
      </c>
      <c r="B1665" s="285">
        <f t="shared" si="1698"/>
        <v>7</v>
      </c>
      <c r="C1665" s="445" t="s">
        <v>588</v>
      </c>
      <c r="D1665" s="445" t="s">
        <v>926</v>
      </c>
      <c r="E1665" s="445" t="s">
        <v>545</v>
      </c>
      <c r="F1665" s="101">
        <v>106</v>
      </c>
      <c r="G1665" s="66" t="s">
        <v>670</v>
      </c>
      <c r="H1665" s="285">
        <f t="shared" si="1699"/>
        <v>59</v>
      </c>
      <c r="I1665" s="65">
        <v>29</v>
      </c>
      <c r="J1665" s="192">
        <v>16</v>
      </c>
      <c r="K1665" s="192">
        <v>2160</v>
      </c>
      <c r="L1665" s="193">
        <v>30</v>
      </c>
      <c r="M1665" s="194">
        <f>IF(J1665=0,0,(K1665)/J1665)</f>
        <v>135</v>
      </c>
      <c r="N1665" s="242">
        <f>IF(J1665=0,0,(K1665-L1665)/J1665)</f>
        <v>133.125</v>
      </c>
      <c r="O1665" s="192">
        <v>141</v>
      </c>
      <c r="P1665" s="285">
        <f t="shared" ref="P1665" si="1706">P1664</f>
        <v>30</v>
      </c>
      <c r="Q1665" s="285">
        <f t="shared" si="1702"/>
        <v>4</v>
      </c>
      <c r="R1665" s="285">
        <f t="shared" si="1703"/>
        <v>64663</v>
      </c>
      <c r="S1665" s="194">
        <f>S1661*P1659*16</f>
        <v>64798</v>
      </c>
    </row>
    <row r="1666" spans="1:19">
      <c r="A1666" s="284">
        <f t="shared" si="1697"/>
        <v>43122</v>
      </c>
      <c r="B1666" s="285">
        <f t="shared" si="1698"/>
        <v>8</v>
      </c>
      <c r="C1666" s="125" t="s">
        <v>613</v>
      </c>
      <c r="D1666" s="66" t="s">
        <v>589</v>
      </c>
      <c r="E1666" s="66" t="s">
        <v>817</v>
      </c>
      <c r="F1666" s="173">
        <v>103</v>
      </c>
      <c r="G1666" s="66" t="s">
        <v>670</v>
      </c>
      <c r="H1666" s="285">
        <f t="shared" si="1699"/>
        <v>59</v>
      </c>
      <c r="I1666" s="65">
        <v>31</v>
      </c>
      <c r="J1666" s="192">
        <v>16</v>
      </c>
      <c r="K1666" s="192">
        <v>2160</v>
      </c>
      <c r="L1666" s="193">
        <v>22</v>
      </c>
      <c r="M1666" s="194">
        <f t="shared" ref="M1666:M1668" si="1707">IF(J1666=0,0,(K1666)/J1666)</f>
        <v>135</v>
      </c>
      <c r="N1666" s="242">
        <f t="shared" ref="N1666:N1668" si="1708">IF(J1666=0,0,(K1666-L1666)/J1666)</f>
        <v>133.625</v>
      </c>
      <c r="O1666" s="192">
        <v>90</v>
      </c>
      <c r="P1666" s="285">
        <f t="shared" ref="P1666" si="1709">P1665</f>
        <v>30</v>
      </c>
      <c r="Q1666" s="285">
        <f t="shared" si="1702"/>
        <v>4</v>
      </c>
      <c r="R1666" s="285">
        <f t="shared" si="1703"/>
        <v>64663</v>
      </c>
      <c r="S1666" s="66" t="s">
        <v>771</v>
      </c>
    </row>
    <row r="1667" spans="1:19">
      <c r="A1667" s="284">
        <f t="shared" si="1697"/>
        <v>43122</v>
      </c>
      <c r="B1667" s="285">
        <f t="shared" si="1698"/>
        <v>9</v>
      </c>
      <c r="C1667" s="125" t="s">
        <v>597</v>
      </c>
      <c r="D1667" s="66" t="s">
        <v>618</v>
      </c>
      <c r="E1667" s="66" t="s">
        <v>545</v>
      </c>
      <c r="F1667" s="277">
        <v>101</v>
      </c>
      <c r="G1667" s="66" t="s">
        <v>670</v>
      </c>
      <c r="H1667" s="285">
        <f t="shared" si="1699"/>
        <v>59</v>
      </c>
      <c r="I1667" s="65">
        <v>58</v>
      </c>
      <c r="J1667" s="192">
        <v>16</v>
      </c>
      <c r="K1667" s="192">
        <v>2160</v>
      </c>
      <c r="L1667" s="193">
        <v>34</v>
      </c>
      <c r="M1667" s="194">
        <f t="shared" si="1707"/>
        <v>135</v>
      </c>
      <c r="N1667" s="242">
        <f t="shared" si="1708"/>
        <v>132.875</v>
      </c>
      <c r="O1667" s="192">
        <v>46</v>
      </c>
      <c r="P1667" s="285">
        <f t="shared" ref="P1667" si="1710">P1666</f>
        <v>30</v>
      </c>
      <c r="Q1667" s="285">
        <f t="shared" si="1702"/>
        <v>4</v>
      </c>
      <c r="R1667" s="285">
        <f t="shared" si="1703"/>
        <v>64663</v>
      </c>
      <c r="S1667" s="194">
        <f>AVERAGE(I1659:I1688)</f>
        <v>22.766666666666666</v>
      </c>
    </row>
    <row r="1668" spans="1:19">
      <c r="A1668" s="284">
        <f t="shared" si="1697"/>
        <v>43122</v>
      </c>
      <c r="B1668" s="285">
        <f t="shared" si="1698"/>
        <v>10</v>
      </c>
      <c r="C1668" s="125" t="s">
        <v>36</v>
      </c>
      <c r="D1668" s="66" t="s">
        <v>816</v>
      </c>
      <c r="E1668" s="66" t="s">
        <v>817</v>
      </c>
      <c r="F1668" s="173">
        <v>102</v>
      </c>
      <c r="G1668" s="66" t="s">
        <v>670</v>
      </c>
      <c r="H1668" s="285">
        <f t="shared" si="1699"/>
        <v>59</v>
      </c>
      <c r="I1668" s="65">
        <v>58</v>
      </c>
      <c r="J1668" s="192">
        <v>16</v>
      </c>
      <c r="K1668" s="192">
        <v>2160</v>
      </c>
      <c r="L1668" s="193">
        <v>94</v>
      </c>
      <c r="M1668" s="194">
        <f t="shared" si="1707"/>
        <v>135</v>
      </c>
      <c r="N1668" s="242">
        <f t="shared" si="1708"/>
        <v>129.125</v>
      </c>
      <c r="O1668" s="192">
        <v>165</v>
      </c>
      <c r="P1668" s="285">
        <f t="shared" ref="P1668" si="1711">P1667</f>
        <v>30</v>
      </c>
      <c r="Q1668" s="285">
        <f t="shared" si="1702"/>
        <v>4</v>
      </c>
      <c r="R1668" s="285">
        <f t="shared" si="1703"/>
        <v>64663</v>
      </c>
      <c r="S1668" s="66"/>
    </row>
    <row r="1669" spans="1:19">
      <c r="A1669" s="284">
        <f t="shared" si="1697"/>
        <v>43122</v>
      </c>
      <c r="B1669" s="285">
        <f t="shared" si="1698"/>
        <v>11</v>
      </c>
      <c r="C1669" s="125" t="s">
        <v>924</v>
      </c>
      <c r="D1669" s="66" t="s">
        <v>924</v>
      </c>
      <c r="E1669" s="66" t="s">
        <v>545</v>
      </c>
      <c r="F1669" s="101">
        <v>98</v>
      </c>
      <c r="G1669" s="66" t="s">
        <v>670</v>
      </c>
      <c r="H1669" s="285">
        <f t="shared" si="1699"/>
        <v>59</v>
      </c>
      <c r="I1669" s="65">
        <v>22</v>
      </c>
      <c r="J1669" s="192">
        <v>16</v>
      </c>
      <c r="K1669" s="192">
        <v>2160</v>
      </c>
      <c r="L1669" s="193">
        <v>4</v>
      </c>
      <c r="M1669" s="194">
        <f>IF(J1669=0,0,(K1669)/J1669)</f>
        <v>135</v>
      </c>
      <c r="N1669" s="242">
        <f>IF(J1669=0,0,(K1669-L1669)/J1669)</f>
        <v>134.75</v>
      </c>
      <c r="O1669" s="192">
        <v>341</v>
      </c>
      <c r="P1669" s="285">
        <f t="shared" ref="P1669" si="1712">P1668</f>
        <v>30</v>
      </c>
      <c r="Q1669" s="285">
        <f t="shared" si="1702"/>
        <v>4</v>
      </c>
      <c r="R1669" s="285">
        <f t="shared" si="1703"/>
        <v>64663</v>
      </c>
      <c r="S1669" s="66"/>
    </row>
    <row r="1670" spans="1:19">
      <c r="A1670" s="284">
        <f t="shared" si="1697"/>
        <v>43122</v>
      </c>
      <c r="B1670" s="285">
        <f t="shared" si="1698"/>
        <v>12</v>
      </c>
      <c r="C1670" s="125" t="s">
        <v>1007</v>
      </c>
      <c r="D1670" s="66" t="s">
        <v>1007</v>
      </c>
      <c r="E1670" s="66"/>
      <c r="F1670" s="101">
        <v>97</v>
      </c>
      <c r="G1670" s="28" t="s">
        <v>535</v>
      </c>
      <c r="H1670" s="285">
        <f t="shared" si="1699"/>
        <v>59</v>
      </c>
      <c r="I1670" s="65">
        <v>2</v>
      </c>
      <c r="J1670" s="192">
        <v>15</v>
      </c>
      <c r="K1670" s="192">
        <v>2025</v>
      </c>
      <c r="L1670" s="193">
        <v>52</v>
      </c>
      <c r="M1670" s="194">
        <f t="shared" ref="M1670:M1672" si="1713">IF(J1670=0,0,(K1670)/J1670)</f>
        <v>135</v>
      </c>
      <c r="N1670" s="242">
        <f>IF(J1670=0,0,(K1670-L1670)/J1670)</f>
        <v>131.53333333333333</v>
      </c>
      <c r="O1670" s="192">
        <v>213</v>
      </c>
      <c r="P1670" s="285">
        <f t="shared" ref="P1670" si="1714">P1669</f>
        <v>30</v>
      </c>
      <c r="Q1670" s="285">
        <f t="shared" si="1702"/>
        <v>4</v>
      </c>
      <c r="R1670" s="285">
        <f t="shared" si="1703"/>
        <v>64663</v>
      </c>
      <c r="S1670" s="66"/>
    </row>
    <row r="1671" spans="1:19">
      <c r="A1671" s="284">
        <f t="shared" si="1697"/>
        <v>43122</v>
      </c>
      <c r="B1671" s="285">
        <f t="shared" si="1698"/>
        <v>13</v>
      </c>
      <c r="C1671" s="66" t="s">
        <v>921</v>
      </c>
      <c r="D1671" s="66" t="s">
        <v>925</v>
      </c>
      <c r="E1671" s="66" t="s">
        <v>545</v>
      </c>
      <c r="F1671" s="101">
        <v>98</v>
      </c>
      <c r="G1671" s="66" t="s">
        <v>670</v>
      </c>
      <c r="H1671" s="285">
        <f t="shared" si="1699"/>
        <v>59</v>
      </c>
      <c r="I1671" s="65">
        <v>34</v>
      </c>
      <c r="J1671" s="192">
        <v>16</v>
      </c>
      <c r="K1671" s="192">
        <v>2160</v>
      </c>
      <c r="L1671" s="193">
        <v>111</v>
      </c>
      <c r="M1671" s="194">
        <f t="shared" si="1713"/>
        <v>135</v>
      </c>
      <c r="N1671" s="242">
        <f t="shared" ref="N1671:N1672" si="1715">IF(J1671=0,0,(K1671-L1671)/J1671)</f>
        <v>128.0625</v>
      </c>
      <c r="O1671" s="192">
        <v>67</v>
      </c>
      <c r="P1671" s="285">
        <f t="shared" ref="P1671" si="1716">P1670</f>
        <v>30</v>
      </c>
      <c r="Q1671" s="285">
        <f t="shared" si="1702"/>
        <v>4</v>
      </c>
      <c r="R1671" s="285">
        <f t="shared" si="1703"/>
        <v>64663</v>
      </c>
      <c r="S1671" s="66"/>
    </row>
    <row r="1672" spans="1:19">
      <c r="A1672" s="284">
        <f t="shared" si="1697"/>
        <v>43122</v>
      </c>
      <c r="B1672" s="285">
        <f t="shared" si="1698"/>
        <v>14</v>
      </c>
      <c r="C1672" s="66" t="s">
        <v>986</v>
      </c>
      <c r="D1672" s="66"/>
      <c r="E1672" s="66"/>
      <c r="F1672" s="173">
        <v>95</v>
      </c>
      <c r="G1672" s="66" t="s">
        <v>343</v>
      </c>
      <c r="H1672" s="285">
        <f t="shared" si="1699"/>
        <v>59</v>
      </c>
      <c r="I1672" s="247">
        <v>8</v>
      </c>
      <c r="J1672" s="192">
        <v>16</v>
      </c>
      <c r="K1672" s="192">
        <v>2160</v>
      </c>
      <c r="L1672" s="193">
        <v>23</v>
      </c>
      <c r="M1672" s="250">
        <f t="shared" si="1713"/>
        <v>135</v>
      </c>
      <c r="N1672" s="251">
        <f t="shared" si="1715"/>
        <v>133.5625</v>
      </c>
      <c r="O1672" s="192">
        <v>114</v>
      </c>
      <c r="P1672" s="285">
        <f t="shared" ref="P1672" si="1717">P1671</f>
        <v>30</v>
      </c>
      <c r="Q1672" s="285">
        <f t="shared" si="1702"/>
        <v>4</v>
      </c>
      <c r="R1672" s="285">
        <f t="shared" si="1703"/>
        <v>64663</v>
      </c>
      <c r="S1672" s="66"/>
    </row>
    <row r="1673" spans="1:19">
      <c r="A1673" s="284">
        <f t="shared" si="1697"/>
        <v>43122</v>
      </c>
      <c r="B1673" s="285">
        <f t="shared" si="1698"/>
        <v>15</v>
      </c>
      <c r="C1673" s="66" t="s">
        <v>984</v>
      </c>
      <c r="D1673" s="66"/>
      <c r="E1673" s="66"/>
      <c r="F1673" s="300">
        <v>95</v>
      </c>
      <c r="G1673" s="66" t="s">
        <v>670</v>
      </c>
      <c r="H1673" s="285">
        <f t="shared" si="1699"/>
        <v>59</v>
      </c>
      <c r="I1673" s="247">
        <v>8</v>
      </c>
      <c r="J1673" s="192">
        <v>16</v>
      </c>
      <c r="K1673" s="192">
        <v>2160</v>
      </c>
      <c r="L1673" s="193">
        <v>0</v>
      </c>
      <c r="M1673" s="250">
        <f>IF(J1673=0,0,(K1673)/J1673)</f>
        <v>135</v>
      </c>
      <c r="N1673" s="251">
        <f>IF(J1673=0,0,(K1673-L1673)/J1673)</f>
        <v>135</v>
      </c>
      <c r="O1673" s="192">
        <v>243</v>
      </c>
      <c r="P1673" s="285">
        <f t="shared" ref="P1673" si="1718">P1672</f>
        <v>30</v>
      </c>
      <c r="Q1673" s="285">
        <f t="shared" si="1702"/>
        <v>4</v>
      </c>
      <c r="R1673" s="285">
        <f t="shared" si="1703"/>
        <v>64663</v>
      </c>
      <c r="S1673" s="66"/>
    </row>
    <row r="1674" spans="1:19">
      <c r="A1674" s="284">
        <f t="shared" si="1697"/>
        <v>43122</v>
      </c>
      <c r="B1674" s="285">
        <f t="shared" si="1698"/>
        <v>16</v>
      </c>
      <c r="C1674" s="28" t="s">
        <v>1000</v>
      </c>
      <c r="D1674" s="66" t="s">
        <v>928</v>
      </c>
      <c r="E1674" s="66" t="s">
        <v>545</v>
      </c>
      <c r="F1674" s="101">
        <v>95</v>
      </c>
      <c r="G1674" s="66" t="s">
        <v>670</v>
      </c>
      <c r="H1674" s="285">
        <f t="shared" si="1699"/>
        <v>59</v>
      </c>
      <c r="I1674" s="65">
        <v>53</v>
      </c>
      <c r="J1674" s="192">
        <v>16</v>
      </c>
      <c r="K1674" s="192">
        <v>2160</v>
      </c>
      <c r="L1674" s="193">
        <v>29</v>
      </c>
      <c r="M1674" s="194">
        <f t="shared" ref="M1674:M1679" si="1719">IF(J1674=0,0,(K1674)/J1674)</f>
        <v>135</v>
      </c>
      <c r="N1674" s="242">
        <f t="shared" ref="N1674:N1678" si="1720">IF(J1674=0,0,(K1674-L1674)/J1674)</f>
        <v>133.1875</v>
      </c>
      <c r="O1674" s="192">
        <v>109</v>
      </c>
      <c r="P1674" s="285">
        <f t="shared" ref="P1674" si="1721">P1673</f>
        <v>30</v>
      </c>
      <c r="Q1674" s="285">
        <f t="shared" si="1702"/>
        <v>4</v>
      </c>
      <c r="R1674" s="285">
        <f t="shared" si="1703"/>
        <v>64663</v>
      </c>
      <c r="S1674" s="66"/>
    </row>
    <row r="1675" spans="1:19">
      <c r="A1675" s="284">
        <f t="shared" si="1697"/>
        <v>43122</v>
      </c>
      <c r="B1675" s="285">
        <f t="shared" si="1698"/>
        <v>17</v>
      </c>
      <c r="C1675" s="28" t="s">
        <v>1001</v>
      </c>
      <c r="D1675" s="66" t="s">
        <v>1001</v>
      </c>
      <c r="E1675" s="66"/>
      <c r="F1675" s="101">
        <v>94</v>
      </c>
      <c r="G1675" s="66" t="s">
        <v>670</v>
      </c>
      <c r="H1675" s="285">
        <f t="shared" si="1699"/>
        <v>59</v>
      </c>
      <c r="I1675" s="65">
        <v>3</v>
      </c>
      <c r="J1675" s="192">
        <v>16</v>
      </c>
      <c r="K1675" s="192">
        <v>2160</v>
      </c>
      <c r="L1675" s="193">
        <v>39</v>
      </c>
      <c r="M1675" s="194">
        <f t="shared" si="1719"/>
        <v>135</v>
      </c>
      <c r="N1675" s="242">
        <f t="shared" si="1720"/>
        <v>132.5625</v>
      </c>
      <c r="O1675" s="192">
        <v>253</v>
      </c>
      <c r="P1675" s="285">
        <f t="shared" ref="P1675" si="1722">P1674</f>
        <v>30</v>
      </c>
      <c r="Q1675" s="285">
        <f t="shared" si="1702"/>
        <v>4</v>
      </c>
      <c r="R1675" s="285">
        <f t="shared" si="1703"/>
        <v>64663</v>
      </c>
      <c r="S1675" s="66"/>
    </row>
    <row r="1676" spans="1:19">
      <c r="A1676" s="284">
        <f t="shared" si="1697"/>
        <v>43122</v>
      </c>
      <c r="B1676" s="285">
        <f t="shared" si="1698"/>
        <v>18</v>
      </c>
      <c r="C1676" s="407" t="s">
        <v>579</v>
      </c>
      <c r="D1676" s="111" t="s">
        <v>397</v>
      </c>
      <c r="E1676" s="111" t="s">
        <v>810</v>
      </c>
      <c r="F1676" s="278">
        <v>94</v>
      </c>
      <c r="G1676" s="66" t="s">
        <v>670</v>
      </c>
      <c r="H1676" s="285">
        <f t="shared" si="1699"/>
        <v>59</v>
      </c>
      <c r="I1676" s="247">
        <v>41</v>
      </c>
      <c r="J1676" s="192">
        <v>16</v>
      </c>
      <c r="K1676" s="192">
        <v>2160</v>
      </c>
      <c r="L1676" s="193">
        <v>47</v>
      </c>
      <c r="M1676" s="250">
        <f t="shared" si="1719"/>
        <v>135</v>
      </c>
      <c r="N1676" s="251">
        <f t="shared" si="1720"/>
        <v>132.0625</v>
      </c>
      <c r="O1676" s="192">
        <v>324</v>
      </c>
      <c r="P1676" s="285">
        <f t="shared" ref="P1676" si="1723">P1675</f>
        <v>30</v>
      </c>
      <c r="Q1676" s="285">
        <f t="shared" si="1702"/>
        <v>4</v>
      </c>
      <c r="R1676" s="285">
        <f t="shared" si="1703"/>
        <v>64663</v>
      </c>
      <c r="S1676" s="66"/>
    </row>
    <row r="1677" spans="1:19">
      <c r="A1677" s="284">
        <f t="shared" si="1697"/>
        <v>43122</v>
      </c>
      <c r="B1677" s="285">
        <f t="shared" si="1698"/>
        <v>19</v>
      </c>
      <c r="C1677" s="66" t="s">
        <v>577</v>
      </c>
      <c r="D1677" s="66" t="s">
        <v>577</v>
      </c>
      <c r="E1677" s="66" t="s">
        <v>545</v>
      </c>
      <c r="F1677" s="278">
        <v>92</v>
      </c>
      <c r="G1677" s="66" t="s">
        <v>670</v>
      </c>
      <c r="H1677" s="285">
        <f t="shared" si="1699"/>
        <v>59</v>
      </c>
      <c r="I1677" s="247">
        <v>31</v>
      </c>
      <c r="J1677" s="192">
        <v>16</v>
      </c>
      <c r="K1677" s="192">
        <v>2160</v>
      </c>
      <c r="L1677" s="193">
        <v>0</v>
      </c>
      <c r="M1677" s="250">
        <f t="shared" si="1719"/>
        <v>135</v>
      </c>
      <c r="N1677" s="251">
        <f t="shared" si="1720"/>
        <v>135</v>
      </c>
      <c r="O1677" s="192">
        <v>394</v>
      </c>
      <c r="P1677" s="285">
        <f t="shared" ref="P1677" si="1724">P1676</f>
        <v>30</v>
      </c>
      <c r="Q1677" s="285">
        <f t="shared" si="1702"/>
        <v>4</v>
      </c>
      <c r="R1677" s="285">
        <f t="shared" si="1703"/>
        <v>64663</v>
      </c>
      <c r="S1677" s="66"/>
    </row>
    <row r="1678" spans="1:19">
      <c r="A1678" s="284">
        <f t="shared" si="1697"/>
        <v>43122</v>
      </c>
      <c r="B1678" s="285">
        <f t="shared" si="1698"/>
        <v>20</v>
      </c>
      <c r="C1678" s="28" t="s">
        <v>956</v>
      </c>
      <c r="D1678" s="66"/>
      <c r="E1678" s="66"/>
      <c r="F1678" s="300">
        <v>87</v>
      </c>
      <c r="G1678" s="66" t="s">
        <v>343</v>
      </c>
      <c r="H1678" s="285">
        <f t="shared" si="1699"/>
        <v>59</v>
      </c>
      <c r="I1678" s="247">
        <v>9</v>
      </c>
      <c r="J1678" s="192">
        <v>16</v>
      </c>
      <c r="K1678" s="192">
        <v>2160</v>
      </c>
      <c r="L1678" s="193">
        <v>30</v>
      </c>
      <c r="M1678" s="250">
        <f t="shared" si="1719"/>
        <v>135</v>
      </c>
      <c r="N1678" s="251">
        <f t="shared" si="1720"/>
        <v>133.125</v>
      </c>
      <c r="O1678" s="192">
        <v>201</v>
      </c>
      <c r="P1678" s="285">
        <f t="shared" ref="P1678" si="1725">P1677</f>
        <v>30</v>
      </c>
      <c r="Q1678" s="285">
        <f t="shared" si="1702"/>
        <v>4</v>
      </c>
      <c r="R1678" s="285">
        <f t="shared" si="1703"/>
        <v>64663</v>
      </c>
      <c r="S1678" s="66"/>
    </row>
    <row r="1679" spans="1:19">
      <c r="A1679" s="284">
        <f t="shared" si="1697"/>
        <v>43122</v>
      </c>
      <c r="B1679" s="285">
        <f t="shared" si="1698"/>
        <v>21</v>
      </c>
      <c r="C1679" s="443" t="s">
        <v>1012</v>
      </c>
      <c r="D1679" s="443" t="s">
        <v>1012</v>
      </c>
      <c r="E1679" s="444"/>
      <c r="F1679" s="432">
        <v>86</v>
      </c>
      <c r="G1679" s="28" t="s">
        <v>535</v>
      </c>
      <c r="H1679" s="285">
        <f t="shared" si="1699"/>
        <v>59</v>
      </c>
      <c r="I1679" s="65">
        <v>1</v>
      </c>
      <c r="J1679" s="192">
        <v>16</v>
      </c>
      <c r="K1679" s="192">
        <v>2160</v>
      </c>
      <c r="L1679" s="193">
        <v>13</v>
      </c>
      <c r="M1679" s="194">
        <f t="shared" si="1719"/>
        <v>135</v>
      </c>
      <c r="N1679" s="242">
        <f>IF(J1679=0,0,(K1679-L1679)/J1679)</f>
        <v>134.1875</v>
      </c>
      <c r="O1679" s="192">
        <v>417</v>
      </c>
      <c r="P1679" s="285">
        <f t="shared" ref="P1679" si="1726">P1678</f>
        <v>30</v>
      </c>
      <c r="Q1679" s="285">
        <f t="shared" si="1702"/>
        <v>4</v>
      </c>
      <c r="R1679" s="285">
        <f t="shared" si="1703"/>
        <v>64663</v>
      </c>
      <c r="S1679" s="66"/>
    </row>
    <row r="1680" spans="1:19">
      <c r="A1680" s="284">
        <f t="shared" si="1697"/>
        <v>43122</v>
      </c>
      <c r="B1680" s="285">
        <f t="shared" si="1698"/>
        <v>22</v>
      </c>
      <c r="C1680" s="446" t="s">
        <v>1010</v>
      </c>
      <c r="D1680" s="243" t="s">
        <v>1010</v>
      </c>
      <c r="E1680" s="100"/>
      <c r="F1680" s="432">
        <v>86</v>
      </c>
      <c r="G1680" s="28" t="s">
        <v>535</v>
      </c>
      <c r="H1680" s="285">
        <f t="shared" si="1699"/>
        <v>59</v>
      </c>
      <c r="I1680" s="65">
        <v>1</v>
      </c>
      <c r="J1680" s="192">
        <v>16</v>
      </c>
      <c r="K1680" s="192">
        <v>2160</v>
      </c>
      <c r="L1680" s="193">
        <v>81</v>
      </c>
      <c r="M1680" s="194">
        <f t="shared" ref="M1680" si="1727">IF(J1680=0,0,(K1680)/J1680)</f>
        <v>135</v>
      </c>
      <c r="N1680" s="242">
        <f>IF(J1680=0,0,(K1680-L1680)/J1680)</f>
        <v>129.9375</v>
      </c>
      <c r="O1680" s="192">
        <v>0</v>
      </c>
      <c r="P1680" s="285">
        <f t="shared" ref="P1680" si="1728">P1679</f>
        <v>30</v>
      </c>
      <c r="Q1680" s="285">
        <f t="shared" si="1702"/>
        <v>4</v>
      </c>
      <c r="R1680" s="285">
        <f t="shared" si="1703"/>
        <v>64663</v>
      </c>
      <c r="S1680" s="66"/>
    </row>
    <row r="1681" spans="1:20">
      <c r="A1681" s="284">
        <f t="shared" si="1697"/>
        <v>43122</v>
      </c>
      <c r="B1681" s="285">
        <f t="shared" si="1698"/>
        <v>23</v>
      </c>
      <c r="C1681" s="28" t="s">
        <v>963</v>
      </c>
      <c r="D1681" s="66"/>
      <c r="E1681" s="66"/>
      <c r="F1681" s="300">
        <v>80</v>
      </c>
      <c r="G1681" s="66" t="s">
        <v>670</v>
      </c>
      <c r="H1681" s="285">
        <f t="shared" si="1699"/>
        <v>59</v>
      </c>
      <c r="I1681" s="247">
        <v>14</v>
      </c>
      <c r="J1681" s="192">
        <v>16</v>
      </c>
      <c r="K1681" s="192">
        <v>2160</v>
      </c>
      <c r="L1681" s="193">
        <v>29</v>
      </c>
      <c r="M1681" s="250">
        <f t="shared" ref="M1681:M1686" si="1729">IF(J1681=0,0,(K1681)/J1681)</f>
        <v>135</v>
      </c>
      <c r="N1681" s="251">
        <f t="shared" ref="N1681:N1688" si="1730">IF(J1681=0,0,(K1681-L1681)/J1681)</f>
        <v>133.1875</v>
      </c>
      <c r="O1681" s="192">
        <v>126</v>
      </c>
      <c r="P1681" s="285">
        <f t="shared" ref="P1681" si="1731">P1680</f>
        <v>30</v>
      </c>
      <c r="Q1681" s="285">
        <f t="shared" si="1702"/>
        <v>4</v>
      </c>
      <c r="R1681" s="285">
        <f t="shared" si="1703"/>
        <v>64663</v>
      </c>
      <c r="S1681" s="66"/>
    </row>
    <row r="1682" spans="1:20">
      <c r="A1682" s="284">
        <f t="shared" si="1697"/>
        <v>43122</v>
      </c>
      <c r="B1682" s="285">
        <f t="shared" si="1698"/>
        <v>24</v>
      </c>
      <c r="C1682" s="443" t="s">
        <v>1011</v>
      </c>
      <c r="D1682" s="443" t="s">
        <v>1011</v>
      </c>
      <c r="E1682" s="444"/>
      <c r="F1682" s="432">
        <v>78</v>
      </c>
      <c r="G1682" s="28" t="s">
        <v>535</v>
      </c>
      <c r="H1682" s="285">
        <f t="shared" si="1699"/>
        <v>59</v>
      </c>
      <c r="I1682" s="65">
        <v>1</v>
      </c>
      <c r="J1682" s="192">
        <v>16</v>
      </c>
      <c r="K1682" s="192">
        <v>2160</v>
      </c>
      <c r="L1682" s="193">
        <v>104</v>
      </c>
      <c r="M1682" s="194">
        <f t="shared" ref="M1682" si="1732">IF(J1682=0,0,(K1682)/J1682)</f>
        <v>135</v>
      </c>
      <c r="N1682" s="242">
        <f>IF(J1682=0,0,(K1682-L1682)/J1682)</f>
        <v>128.5</v>
      </c>
      <c r="O1682" s="192">
        <v>259</v>
      </c>
      <c r="P1682" s="285">
        <f t="shared" ref="P1682" si="1733">P1681</f>
        <v>30</v>
      </c>
      <c r="Q1682" s="285">
        <f t="shared" si="1702"/>
        <v>4</v>
      </c>
      <c r="R1682" s="285">
        <f t="shared" si="1703"/>
        <v>64663</v>
      </c>
      <c r="S1682" s="66"/>
    </row>
    <row r="1683" spans="1:20">
      <c r="A1683" s="284">
        <f t="shared" si="1697"/>
        <v>43122</v>
      </c>
      <c r="B1683" s="285">
        <f t="shared" si="1698"/>
        <v>25</v>
      </c>
      <c r="C1683" s="28" t="s">
        <v>1002</v>
      </c>
      <c r="D1683" s="66" t="s">
        <v>1002</v>
      </c>
      <c r="E1683" s="66"/>
      <c r="F1683" s="101">
        <v>76</v>
      </c>
      <c r="G1683" s="28" t="s">
        <v>535</v>
      </c>
      <c r="H1683" s="285">
        <f t="shared" si="1699"/>
        <v>59</v>
      </c>
      <c r="I1683" s="65">
        <v>3</v>
      </c>
      <c r="J1683" s="192">
        <v>16</v>
      </c>
      <c r="K1683" s="192">
        <v>2160</v>
      </c>
      <c r="L1683" s="193">
        <v>29</v>
      </c>
      <c r="M1683" s="194">
        <f t="shared" si="1729"/>
        <v>135</v>
      </c>
      <c r="N1683" s="242">
        <f t="shared" si="1730"/>
        <v>133.1875</v>
      </c>
      <c r="O1683" s="192">
        <v>101</v>
      </c>
      <c r="P1683" s="285">
        <f t="shared" ref="P1683" si="1734">P1682</f>
        <v>30</v>
      </c>
      <c r="Q1683" s="285">
        <f t="shared" si="1702"/>
        <v>4</v>
      </c>
      <c r="R1683" s="285">
        <f t="shared" si="1703"/>
        <v>64663</v>
      </c>
      <c r="S1683" s="66"/>
    </row>
    <row r="1684" spans="1:20">
      <c r="A1684" s="284">
        <f t="shared" si="1697"/>
        <v>43122</v>
      </c>
      <c r="B1684" s="285">
        <f t="shared" si="1698"/>
        <v>26</v>
      </c>
      <c r="C1684" s="28" t="s">
        <v>576</v>
      </c>
      <c r="D1684" s="66" t="s">
        <v>826</v>
      </c>
      <c r="E1684" s="66" t="s">
        <v>810</v>
      </c>
      <c r="F1684" s="278">
        <v>76</v>
      </c>
      <c r="G1684" s="293" t="s">
        <v>536</v>
      </c>
      <c r="H1684" s="285">
        <f t="shared" si="1699"/>
        <v>59</v>
      </c>
      <c r="I1684" s="247">
        <v>56</v>
      </c>
      <c r="J1684" s="192">
        <v>16</v>
      </c>
      <c r="K1684" s="192">
        <v>2160</v>
      </c>
      <c r="L1684" s="193">
        <v>54</v>
      </c>
      <c r="M1684" s="250">
        <f t="shared" si="1729"/>
        <v>135</v>
      </c>
      <c r="N1684" s="251">
        <f t="shared" si="1730"/>
        <v>131.625</v>
      </c>
      <c r="O1684" s="248">
        <v>131</v>
      </c>
      <c r="P1684" s="285">
        <f t="shared" ref="P1684" si="1735">P1683</f>
        <v>30</v>
      </c>
      <c r="Q1684" s="285">
        <f t="shared" si="1702"/>
        <v>4</v>
      </c>
      <c r="R1684" s="285">
        <f t="shared" si="1703"/>
        <v>64663</v>
      </c>
      <c r="S1684" s="66"/>
    </row>
    <row r="1685" spans="1:20">
      <c r="A1685" s="284">
        <f t="shared" si="1697"/>
        <v>43122</v>
      </c>
      <c r="B1685" s="285">
        <f t="shared" si="1698"/>
        <v>27</v>
      </c>
      <c r="C1685" s="445" t="s">
        <v>614</v>
      </c>
      <c r="D1685" s="445" t="s">
        <v>929</v>
      </c>
      <c r="E1685" s="445" t="s">
        <v>545</v>
      </c>
      <c r="F1685" s="101">
        <v>76</v>
      </c>
      <c r="G1685" s="66" t="s">
        <v>670</v>
      </c>
      <c r="H1685" s="285">
        <f t="shared" si="1699"/>
        <v>59</v>
      </c>
      <c r="I1685" s="65">
        <v>54</v>
      </c>
      <c r="J1685" s="192">
        <v>16</v>
      </c>
      <c r="K1685" s="192">
        <v>2160</v>
      </c>
      <c r="L1685" s="193">
        <v>70</v>
      </c>
      <c r="M1685" s="194">
        <f t="shared" si="1729"/>
        <v>135</v>
      </c>
      <c r="N1685" s="242">
        <f t="shared" si="1730"/>
        <v>130.625</v>
      </c>
      <c r="O1685" s="192">
        <v>137</v>
      </c>
      <c r="P1685" s="285">
        <f t="shared" ref="P1685" si="1736">P1684</f>
        <v>30</v>
      </c>
      <c r="Q1685" s="285">
        <f t="shared" si="1702"/>
        <v>4</v>
      </c>
      <c r="R1685" s="285">
        <f t="shared" si="1703"/>
        <v>64663</v>
      </c>
      <c r="S1685" s="66"/>
    </row>
    <row r="1686" spans="1:20">
      <c r="A1686" s="284">
        <f t="shared" si="1697"/>
        <v>43122</v>
      </c>
      <c r="B1686" s="285">
        <f t="shared" si="1698"/>
        <v>28</v>
      </c>
      <c r="C1686" s="28" t="s">
        <v>1003</v>
      </c>
      <c r="D1686" s="66" t="s">
        <v>1003</v>
      </c>
      <c r="E1686" s="66"/>
      <c r="F1686" s="101">
        <v>72</v>
      </c>
      <c r="G1686" s="66" t="s">
        <v>343</v>
      </c>
      <c r="H1686" s="285">
        <f t="shared" si="1699"/>
        <v>59</v>
      </c>
      <c r="I1686" s="65">
        <v>3</v>
      </c>
      <c r="J1686" s="192">
        <v>16</v>
      </c>
      <c r="K1686" s="192">
        <v>2160</v>
      </c>
      <c r="L1686" s="193">
        <v>29</v>
      </c>
      <c r="M1686" s="194">
        <f t="shared" si="1729"/>
        <v>135</v>
      </c>
      <c r="N1686" s="242">
        <f t="shared" si="1730"/>
        <v>133.1875</v>
      </c>
      <c r="O1686" s="192">
        <v>60</v>
      </c>
      <c r="P1686" s="285">
        <f t="shared" ref="P1686" si="1737">P1685</f>
        <v>30</v>
      </c>
      <c r="Q1686" s="285">
        <f t="shared" si="1702"/>
        <v>4</v>
      </c>
      <c r="R1686" s="285">
        <f t="shared" si="1703"/>
        <v>64663</v>
      </c>
      <c r="S1686" s="66"/>
    </row>
    <row r="1687" spans="1:20">
      <c r="A1687" s="284">
        <f t="shared" si="1697"/>
        <v>43122</v>
      </c>
      <c r="B1687" s="285">
        <f t="shared" si="1698"/>
        <v>29</v>
      </c>
      <c r="C1687" s="28" t="s">
        <v>881</v>
      </c>
      <c r="D1687" s="66" t="s">
        <v>881</v>
      </c>
      <c r="E1687" s="66" t="s">
        <v>545</v>
      </c>
      <c r="F1687" s="278">
        <v>66</v>
      </c>
      <c r="G1687" s="66" t="s">
        <v>343</v>
      </c>
      <c r="H1687" s="285">
        <f t="shared" si="1699"/>
        <v>59</v>
      </c>
      <c r="I1687" s="65">
        <v>26</v>
      </c>
      <c r="J1687" s="192">
        <v>16</v>
      </c>
      <c r="K1687" s="192">
        <v>2160</v>
      </c>
      <c r="L1687" s="193">
        <v>38</v>
      </c>
      <c r="M1687" s="194">
        <f>IF(J1687=0,0,(K1687)/J1687)</f>
        <v>135</v>
      </c>
      <c r="N1687" s="242">
        <f t="shared" si="1730"/>
        <v>132.625</v>
      </c>
      <c r="O1687" s="192">
        <v>25</v>
      </c>
      <c r="P1687" s="285">
        <f t="shared" ref="P1687" si="1738">P1686</f>
        <v>30</v>
      </c>
      <c r="Q1687" s="285">
        <f t="shared" si="1702"/>
        <v>4</v>
      </c>
      <c r="R1687" s="285">
        <f t="shared" si="1703"/>
        <v>64663</v>
      </c>
      <c r="S1687" s="66"/>
    </row>
    <row r="1688" spans="1:20">
      <c r="A1688" s="284">
        <f t="shared" si="1697"/>
        <v>43122</v>
      </c>
      <c r="B1688" s="285">
        <f t="shared" si="1698"/>
        <v>30</v>
      </c>
      <c r="C1688" s="66" t="s">
        <v>932</v>
      </c>
      <c r="D1688" s="66" t="s">
        <v>930</v>
      </c>
      <c r="E1688" s="66" t="s">
        <v>545</v>
      </c>
      <c r="F1688" s="300">
        <v>65</v>
      </c>
      <c r="G1688" s="293" t="s">
        <v>343</v>
      </c>
      <c r="H1688" s="285">
        <f t="shared" si="1699"/>
        <v>59</v>
      </c>
      <c r="I1688" s="247">
        <v>25</v>
      </c>
      <c r="J1688" s="192">
        <v>16</v>
      </c>
      <c r="K1688" s="192">
        <v>2158</v>
      </c>
      <c r="L1688" s="249">
        <v>13</v>
      </c>
      <c r="M1688" s="250">
        <f t="shared" ref="M1688:M1690" si="1739">IF(J1688=0,0,(K1688)/J1688)</f>
        <v>134.875</v>
      </c>
      <c r="N1688" s="251">
        <f t="shared" si="1730"/>
        <v>134.0625</v>
      </c>
      <c r="O1688" s="248">
        <v>8</v>
      </c>
      <c r="P1688" s="285">
        <f t="shared" ref="P1688" si="1740">P1687</f>
        <v>30</v>
      </c>
      <c r="Q1688" s="285">
        <f t="shared" si="1702"/>
        <v>4</v>
      </c>
      <c r="R1688" s="285">
        <f t="shared" si="1703"/>
        <v>64663</v>
      </c>
      <c r="S1688" s="66"/>
    </row>
    <row r="1689" spans="1:20">
      <c r="A1689" s="280">
        <f>A1688+7</f>
        <v>43129</v>
      </c>
      <c r="B1689" s="167">
        <v>1</v>
      </c>
      <c r="C1689" s="401" t="s">
        <v>969</v>
      </c>
      <c r="D1689" s="142" t="s">
        <v>965</v>
      </c>
      <c r="E1689" s="142"/>
      <c r="F1689" s="259">
        <v>170</v>
      </c>
      <c r="G1689" s="142" t="s">
        <v>670</v>
      </c>
      <c r="H1689" s="167">
        <f>H1688+1</f>
        <v>60</v>
      </c>
      <c r="I1689" s="141">
        <v>12</v>
      </c>
      <c r="J1689" s="183">
        <v>16</v>
      </c>
      <c r="K1689" s="183">
        <f>J1689*135</f>
        <v>2160</v>
      </c>
      <c r="L1689" s="184"/>
      <c r="M1689" s="185">
        <f t="shared" si="1739"/>
        <v>135</v>
      </c>
      <c r="N1689" s="256">
        <f>IF(J1689=0,0,(K1689-L1689)/J1689)</f>
        <v>135</v>
      </c>
      <c r="O1689" s="183"/>
      <c r="P1689" s="167">
        <f>COUNTA(C1689:C1718)</f>
        <v>30</v>
      </c>
      <c r="Q1689" s="167">
        <v>1</v>
      </c>
      <c r="R1689" s="167">
        <f>SUM(K1689:K1718)</f>
        <v>64800</v>
      </c>
      <c r="S1689" s="413">
        <f>SUM(L1689:L1718)</f>
        <v>0</v>
      </c>
      <c r="T1689" s="232"/>
    </row>
    <row r="1690" spans="1:20">
      <c r="A1690" s="280">
        <f>A1689</f>
        <v>43129</v>
      </c>
      <c r="B1690" s="167">
        <f>B1689+1</f>
        <v>2</v>
      </c>
      <c r="C1690" s="401" t="s">
        <v>1009</v>
      </c>
      <c r="D1690" s="142" t="s">
        <v>1009</v>
      </c>
      <c r="E1690" s="142"/>
      <c r="F1690" s="259">
        <v>134</v>
      </c>
      <c r="G1690" s="149" t="s">
        <v>670</v>
      </c>
      <c r="H1690" s="167">
        <f>H1689</f>
        <v>60</v>
      </c>
      <c r="I1690" s="141">
        <v>2</v>
      </c>
      <c r="J1690" s="183">
        <v>16</v>
      </c>
      <c r="K1690" s="183">
        <f t="shared" ref="K1690:K1718" si="1741">J1690*135</f>
        <v>2160</v>
      </c>
      <c r="L1690" s="184"/>
      <c r="M1690" s="185">
        <f t="shared" si="1739"/>
        <v>135</v>
      </c>
      <c r="N1690" s="256">
        <f>IF(J1690=0,0,(K1690-L1690)/J1690)</f>
        <v>135</v>
      </c>
      <c r="O1690" s="183"/>
      <c r="P1690" s="167">
        <f>P1689</f>
        <v>30</v>
      </c>
      <c r="Q1690" s="167">
        <f>Q1689</f>
        <v>1</v>
      </c>
      <c r="R1690" s="167">
        <f>R1689</f>
        <v>64800</v>
      </c>
      <c r="S1690" s="142" t="s">
        <v>744</v>
      </c>
    </row>
    <row r="1691" spans="1:20">
      <c r="A1691" s="280">
        <f t="shared" ref="A1691:A1718" si="1742">A1690</f>
        <v>43129</v>
      </c>
      <c r="B1691" s="167">
        <f t="shared" ref="B1691:B1718" si="1743">B1690+1</f>
        <v>3</v>
      </c>
      <c r="C1691" s="144" t="s">
        <v>402</v>
      </c>
      <c r="D1691" s="144" t="s">
        <v>551</v>
      </c>
      <c r="E1691" s="142" t="s">
        <v>545</v>
      </c>
      <c r="F1691" s="170">
        <v>124</v>
      </c>
      <c r="G1691" s="149" t="s">
        <v>670</v>
      </c>
      <c r="H1691" s="167">
        <f t="shared" ref="H1691:H1718" si="1744">H1690</f>
        <v>60</v>
      </c>
      <c r="I1691" s="141">
        <v>49</v>
      </c>
      <c r="J1691" s="183">
        <v>16</v>
      </c>
      <c r="K1691" s="183">
        <f t="shared" si="1741"/>
        <v>2160</v>
      </c>
      <c r="L1691" s="184"/>
      <c r="M1691" s="185">
        <f>IF(J1691=0,0,(K1691)/J1691)</f>
        <v>135</v>
      </c>
      <c r="N1691" s="256">
        <f t="shared" ref="N1691" si="1745">IF(J1691=0,0,(K1691-L1691)/J1691)</f>
        <v>135</v>
      </c>
      <c r="O1691" s="183"/>
      <c r="P1691" s="167">
        <f t="shared" ref="P1691:R1707" si="1746">P1690</f>
        <v>30</v>
      </c>
      <c r="Q1691" s="167">
        <f t="shared" si="1746"/>
        <v>1</v>
      </c>
      <c r="R1691" s="167">
        <f t="shared" si="1746"/>
        <v>64800</v>
      </c>
      <c r="S1691" s="185">
        <f>AVERAGE(M1689:M1718)</f>
        <v>135</v>
      </c>
      <c r="T1691" s="232"/>
    </row>
    <row r="1692" spans="1:20">
      <c r="A1692" s="280">
        <f t="shared" si="1742"/>
        <v>43129</v>
      </c>
      <c r="B1692" s="167">
        <f t="shared" si="1743"/>
        <v>4</v>
      </c>
      <c r="C1692" s="144" t="s">
        <v>911</v>
      </c>
      <c r="D1692" s="297"/>
      <c r="E1692" s="297"/>
      <c r="F1692" s="170">
        <v>123</v>
      </c>
      <c r="G1692" s="149" t="s">
        <v>670</v>
      </c>
      <c r="H1692" s="167">
        <f t="shared" si="1744"/>
        <v>60</v>
      </c>
      <c r="I1692" s="141">
        <v>20</v>
      </c>
      <c r="J1692" s="183">
        <v>16</v>
      </c>
      <c r="K1692" s="183">
        <f t="shared" si="1741"/>
        <v>2160</v>
      </c>
      <c r="L1692" s="184"/>
      <c r="M1692" s="185">
        <f>IF(J1692=0,0,(K1692)/J1692)</f>
        <v>135</v>
      </c>
      <c r="N1692" s="256">
        <f>IF(J1692=0,0,(K1692-L1692)/J1692)</f>
        <v>135</v>
      </c>
      <c r="O1692" s="183"/>
      <c r="P1692" s="167">
        <f t="shared" ref="P1692:R1692" si="1747">P1691</f>
        <v>30</v>
      </c>
      <c r="Q1692" s="167">
        <f t="shared" si="1747"/>
        <v>1</v>
      </c>
      <c r="R1692" s="167">
        <f t="shared" si="1747"/>
        <v>64800</v>
      </c>
      <c r="S1692" s="142" t="s">
        <v>760</v>
      </c>
    </row>
    <row r="1693" spans="1:20">
      <c r="A1693" s="280">
        <f t="shared" si="1742"/>
        <v>43129</v>
      </c>
      <c r="B1693" s="167">
        <f t="shared" si="1743"/>
        <v>5</v>
      </c>
      <c r="C1693" s="144" t="s">
        <v>920</v>
      </c>
      <c r="D1693" s="142" t="s">
        <v>927</v>
      </c>
      <c r="E1693" s="142" t="s">
        <v>545</v>
      </c>
      <c r="F1693" s="168">
        <v>115</v>
      </c>
      <c r="G1693" s="142" t="s">
        <v>670</v>
      </c>
      <c r="H1693" s="167">
        <f t="shared" si="1744"/>
        <v>60</v>
      </c>
      <c r="I1693" s="141">
        <v>32</v>
      </c>
      <c r="J1693" s="183">
        <v>16</v>
      </c>
      <c r="K1693" s="183">
        <f t="shared" si="1741"/>
        <v>2160</v>
      </c>
      <c r="L1693" s="184"/>
      <c r="M1693" s="185">
        <f t="shared" ref="M1693:M1695" si="1748">IF(J1693=0,0,(K1693)/J1693)</f>
        <v>135</v>
      </c>
      <c r="N1693" s="256">
        <f>IF(J1693=0,0,(K1693-L1693)/J1693)</f>
        <v>135</v>
      </c>
      <c r="O1693" s="183"/>
      <c r="P1693" s="167">
        <f t="shared" ref="P1693:R1693" si="1749">P1692</f>
        <v>30</v>
      </c>
      <c r="Q1693" s="167">
        <f t="shared" si="1749"/>
        <v>1</v>
      </c>
      <c r="R1693" s="167">
        <f t="shared" si="1749"/>
        <v>64800</v>
      </c>
      <c r="S1693" s="185">
        <f>AVERAGE(F1689:F1718)</f>
        <v>97.333333333333329</v>
      </c>
    </row>
    <row r="1694" spans="1:20">
      <c r="A1694" s="280">
        <f t="shared" si="1742"/>
        <v>43129</v>
      </c>
      <c r="B1694" s="167">
        <f t="shared" si="1743"/>
        <v>6</v>
      </c>
      <c r="C1694" s="438" t="s">
        <v>1013</v>
      </c>
      <c r="D1694" s="438" t="s">
        <v>1013</v>
      </c>
      <c r="E1694" s="440"/>
      <c r="F1694" s="447">
        <v>114</v>
      </c>
      <c r="G1694" s="376" t="s">
        <v>535</v>
      </c>
      <c r="H1694" s="167">
        <f t="shared" si="1744"/>
        <v>60</v>
      </c>
      <c r="I1694" s="141">
        <v>1</v>
      </c>
      <c r="J1694" s="183">
        <v>16</v>
      </c>
      <c r="K1694" s="183">
        <f t="shared" si="1741"/>
        <v>2160</v>
      </c>
      <c r="L1694" s="184"/>
      <c r="M1694" s="185">
        <f>IF(J1694=0,0,(K1694)/J1694)</f>
        <v>135</v>
      </c>
      <c r="N1694" s="256">
        <f>IF(J1694=0,0,(K1694-L1694)/J1694)</f>
        <v>135</v>
      </c>
      <c r="O1694" s="183"/>
      <c r="P1694" s="167">
        <f t="shared" ref="P1694:R1694" si="1750">P1693</f>
        <v>30</v>
      </c>
      <c r="Q1694" s="167">
        <f t="shared" si="1750"/>
        <v>1</v>
      </c>
      <c r="R1694" s="167">
        <f t="shared" si="1750"/>
        <v>64800</v>
      </c>
      <c r="S1694" s="142" t="s">
        <v>791</v>
      </c>
    </row>
    <row r="1695" spans="1:20">
      <c r="A1695" s="280">
        <f t="shared" si="1742"/>
        <v>43129</v>
      </c>
      <c r="B1695" s="167">
        <f t="shared" si="1743"/>
        <v>7</v>
      </c>
      <c r="C1695" s="144" t="s">
        <v>1006</v>
      </c>
      <c r="D1695" s="142" t="s">
        <v>1006</v>
      </c>
      <c r="E1695" s="142"/>
      <c r="F1695" s="168">
        <v>108</v>
      </c>
      <c r="G1695" s="142" t="s">
        <v>670</v>
      </c>
      <c r="H1695" s="167">
        <f t="shared" si="1744"/>
        <v>60</v>
      </c>
      <c r="I1695" s="141">
        <v>3</v>
      </c>
      <c r="J1695" s="183">
        <v>16</v>
      </c>
      <c r="K1695" s="183">
        <f t="shared" si="1741"/>
        <v>2160</v>
      </c>
      <c r="L1695" s="184"/>
      <c r="M1695" s="185">
        <f t="shared" si="1748"/>
        <v>135</v>
      </c>
      <c r="N1695" s="256">
        <f>IF(J1695=0,0,(K1695-L1695)/J1695)</f>
        <v>135</v>
      </c>
      <c r="O1695" s="183"/>
      <c r="P1695" s="167">
        <f t="shared" ref="P1695:R1695" si="1751">P1694</f>
        <v>30</v>
      </c>
      <c r="Q1695" s="167">
        <f t="shared" si="1751"/>
        <v>1</v>
      </c>
      <c r="R1695" s="167">
        <f t="shared" si="1751"/>
        <v>64800</v>
      </c>
      <c r="S1695" s="185">
        <f>S1691*P1689*16</f>
        <v>64800</v>
      </c>
    </row>
    <row r="1696" spans="1:20">
      <c r="A1696" s="280">
        <f t="shared" si="1742"/>
        <v>43129</v>
      </c>
      <c r="B1696" s="167">
        <f t="shared" si="1743"/>
        <v>8</v>
      </c>
      <c r="C1696" s="144" t="s">
        <v>588</v>
      </c>
      <c r="D1696" s="142" t="s">
        <v>926</v>
      </c>
      <c r="E1696" s="142" t="s">
        <v>545</v>
      </c>
      <c r="F1696" s="168">
        <v>106</v>
      </c>
      <c r="G1696" s="142" t="s">
        <v>670</v>
      </c>
      <c r="H1696" s="167">
        <f t="shared" si="1744"/>
        <v>60</v>
      </c>
      <c r="I1696" s="141">
        <v>30</v>
      </c>
      <c r="J1696" s="183">
        <v>16</v>
      </c>
      <c r="K1696" s="183">
        <f t="shared" si="1741"/>
        <v>2160</v>
      </c>
      <c r="L1696" s="184"/>
      <c r="M1696" s="185">
        <f>IF(J1696=0,0,(K1696)/J1696)</f>
        <v>135</v>
      </c>
      <c r="N1696" s="256">
        <f>IF(J1696=0,0,(K1696-L1696)/J1696)</f>
        <v>135</v>
      </c>
      <c r="O1696" s="183"/>
      <c r="P1696" s="167">
        <f t="shared" ref="P1696:R1696" si="1752">P1695</f>
        <v>30</v>
      </c>
      <c r="Q1696" s="167">
        <f t="shared" si="1752"/>
        <v>1</v>
      </c>
      <c r="R1696" s="167">
        <f t="shared" si="1752"/>
        <v>64800</v>
      </c>
      <c r="S1696" s="142" t="s">
        <v>771</v>
      </c>
    </row>
    <row r="1697" spans="1:19">
      <c r="A1697" s="280">
        <f t="shared" si="1742"/>
        <v>43129</v>
      </c>
      <c r="B1697" s="167">
        <f t="shared" si="1743"/>
        <v>9</v>
      </c>
      <c r="C1697" s="144" t="s">
        <v>613</v>
      </c>
      <c r="D1697" s="142" t="s">
        <v>589</v>
      </c>
      <c r="E1697" s="142" t="s">
        <v>817</v>
      </c>
      <c r="F1697" s="170">
        <v>103</v>
      </c>
      <c r="G1697" s="142" t="s">
        <v>670</v>
      </c>
      <c r="H1697" s="167">
        <f t="shared" si="1744"/>
        <v>60</v>
      </c>
      <c r="I1697" s="141">
        <v>32</v>
      </c>
      <c r="J1697" s="183">
        <v>16</v>
      </c>
      <c r="K1697" s="183">
        <f t="shared" si="1741"/>
        <v>2160</v>
      </c>
      <c r="L1697" s="184"/>
      <c r="M1697" s="185">
        <f t="shared" ref="M1697:M1699" si="1753">IF(J1697=0,0,(K1697)/J1697)</f>
        <v>135</v>
      </c>
      <c r="N1697" s="256">
        <f t="shared" ref="N1697:N1699" si="1754">IF(J1697=0,0,(K1697-L1697)/J1697)</f>
        <v>135</v>
      </c>
      <c r="O1697" s="183"/>
      <c r="P1697" s="167">
        <f t="shared" ref="P1697:R1697" si="1755">P1696</f>
        <v>30</v>
      </c>
      <c r="Q1697" s="167">
        <f t="shared" si="1755"/>
        <v>1</v>
      </c>
      <c r="R1697" s="167">
        <f t="shared" si="1755"/>
        <v>64800</v>
      </c>
      <c r="S1697" s="185">
        <f>AVERAGE(I1689:I1718)</f>
        <v>23.733333333333334</v>
      </c>
    </row>
    <row r="1698" spans="1:19">
      <c r="A1698" s="280">
        <f t="shared" si="1742"/>
        <v>43129</v>
      </c>
      <c r="B1698" s="167">
        <f t="shared" si="1743"/>
        <v>10</v>
      </c>
      <c r="C1698" s="144" t="s">
        <v>597</v>
      </c>
      <c r="D1698" s="142" t="s">
        <v>618</v>
      </c>
      <c r="E1698" s="142" t="s">
        <v>545</v>
      </c>
      <c r="F1698" s="259">
        <v>101</v>
      </c>
      <c r="G1698" s="142" t="s">
        <v>670</v>
      </c>
      <c r="H1698" s="167">
        <f t="shared" si="1744"/>
        <v>60</v>
      </c>
      <c r="I1698" s="141">
        <v>59</v>
      </c>
      <c r="J1698" s="183">
        <v>16</v>
      </c>
      <c r="K1698" s="183">
        <f t="shared" si="1741"/>
        <v>2160</v>
      </c>
      <c r="L1698" s="184"/>
      <c r="M1698" s="185">
        <f t="shared" si="1753"/>
        <v>135</v>
      </c>
      <c r="N1698" s="256">
        <f t="shared" si="1754"/>
        <v>135</v>
      </c>
      <c r="O1698" s="183"/>
      <c r="P1698" s="167">
        <f t="shared" ref="P1698:R1698" si="1756">P1697</f>
        <v>30</v>
      </c>
      <c r="Q1698" s="167">
        <f t="shared" si="1756"/>
        <v>1</v>
      </c>
      <c r="R1698" s="167">
        <f t="shared" si="1756"/>
        <v>64800</v>
      </c>
      <c r="S1698" s="142"/>
    </row>
    <row r="1699" spans="1:19">
      <c r="A1699" s="280">
        <f t="shared" si="1742"/>
        <v>43129</v>
      </c>
      <c r="B1699" s="167">
        <f t="shared" si="1743"/>
        <v>11</v>
      </c>
      <c r="C1699" s="144" t="s">
        <v>36</v>
      </c>
      <c r="D1699" s="142" t="s">
        <v>816</v>
      </c>
      <c r="E1699" s="142" t="s">
        <v>817</v>
      </c>
      <c r="F1699" s="170">
        <v>102</v>
      </c>
      <c r="G1699" s="142" t="s">
        <v>670</v>
      </c>
      <c r="H1699" s="167">
        <f t="shared" si="1744"/>
        <v>60</v>
      </c>
      <c r="I1699" s="141">
        <v>59</v>
      </c>
      <c r="J1699" s="183">
        <v>16</v>
      </c>
      <c r="K1699" s="183">
        <f t="shared" si="1741"/>
        <v>2160</v>
      </c>
      <c r="L1699" s="184"/>
      <c r="M1699" s="185">
        <f t="shared" si="1753"/>
        <v>135</v>
      </c>
      <c r="N1699" s="256">
        <f t="shared" si="1754"/>
        <v>135</v>
      </c>
      <c r="O1699" s="183"/>
      <c r="P1699" s="167">
        <f t="shared" ref="P1699:R1699" si="1757">P1698</f>
        <v>30</v>
      </c>
      <c r="Q1699" s="167">
        <f t="shared" si="1757"/>
        <v>1</v>
      </c>
      <c r="R1699" s="167">
        <f t="shared" si="1757"/>
        <v>64800</v>
      </c>
      <c r="S1699" s="142"/>
    </row>
    <row r="1700" spans="1:19">
      <c r="A1700" s="280">
        <f t="shared" si="1742"/>
        <v>43129</v>
      </c>
      <c r="B1700" s="167">
        <f t="shared" si="1743"/>
        <v>12</v>
      </c>
      <c r="C1700" s="144" t="s">
        <v>924</v>
      </c>
      <c r="D1700" s="142" t="s">
        <v>924</v>
      </c>
      <c r="E1700" s="142" t="s">
        <v>545</v>
      </c>
      <c r="F1700" s="168">
        <v>98</v>
      </c>
      <c r="G1700" s="142" t="s">
        <v>670</v>
      </c>
      <c r="H1700" s="167">
        <f t="shared" si="1744"/>
        <v>60</v>
      </c>
      <c r="I1700" s="141">
        <v>23</v>
      </c>
      <c r="J1700" s="183">
        <v>16</v>
      </c>
      <c r="K1700" s="183">
        <f t="shared" si="1741"/>
        <v>2160</v>
      </c>
      <c r="L1700" s="184"/>
      <c r="M1700" s="185">
        <f>IF(J1700=0,0,(K1700)/J1700)</f>
        <v>135</v>
      </c>
      <c r="N1700" s="256">
        <f>IF(J1700=0,0,(K1700-L1700)/J1700)</f>
        <v>135</v>
      </c>
      <c r="O1700" s="183"/>
      <c r="P1700" s="167">
        <f t="shared" ref="P1700:R1700" si="1758">P1699</f>
        <v>30</v>
      </c>
      <c r="Q1700" s="167">
        <f t="shared" si="1758"/>
        <v>1</v>
      </c>
      <c r="R1700" s="167">
        <f t="shared" si="1758"/>
        <v>64800</v>
      </c>
      <c r="S1700" s="142"/>
    </row>
    <row r="1701" spans="1:19">
      <c r="A1701" s="280">
        <f t="shared" si="1742"/>
        <v>43129</v>
      </c>
      <c r="B1701" s="167">
        <f t="shared" si="1743"/>
        <v>13</v>
      </c>
      <c r="C1701" s="144" t="s">
        <v>1007</v>
      </c>
      <c r="D1701" s="142" t="s">
        <v>1007</v>
      </c>
      <c r="E1701" s="142"/>
      <c r="F1701" s="170">
        <v>97</v>
      </c>
      <c r="G1701" s="401" t="s">
        <v>343</v>
      </c>
      <c r="H1701" s="167">
        <f t="shared" si="1744"/>
        <v>60</v>
      </c>
      <c r="I1701" s="141">
        <v>3</v>
      </c>
      <c r="J1701" s="183">
        <v>16</v>
      </c>
      <c r="K1701" s="183">
        <f t="shared" si="1741"/>
        <v>2160</v>
      </c>
      <c r="L1701" s="184"/>
      <c r="M1701" s="185">
        <f t="shared" ref="M1701:M1703" si="1759">IF(J1701=0,0,(K1701)/J1701)</f>
        <v>135</v>
      </c>
      <c r="N1701" s="256">
        <f>IF(J1701=0,0,(K1701-L1701)/J1701)</f>
        <v>135</v>
      </c>
      <c r="O1701" s="183"/>
      <c r="P1701" s="167">
        <f t="shared" ref="P1701:R1701" si="1760">P1700</f>
        <v>30</v>
      </c>
      <c r="Q1701" s="167">
        <f t="shared" si="1760"/>
        <v>1</v>
      </c>
      <c r="R1701" s="167">
        <f t="shared" si="1760"/>
        <v>64800</v>
      </c>
      <c r="S1701" s="142"/>
    </row>
    <row r="1702" spans="1:19">
      <c r="A1702" s="280">
        <f t="shared" si="1742"/>
        <v>43129</v>
      </c>
      <c r="B1702" s="167">
        <f t="shared" si="1743"/>
        <v>14</v>
      </c>
      <c r="C1702" s="142" t="s">
        <v>921</v>
      </c>
      <c r="D1702" s="142" t="s">
        <v>925</v>
      </c>
      <c r="E1702" s="142" t="s">
        <v>545</v>
      </c>
      <c r="F1702" s="168">
        <v>98</v>
      </c>
      <c r="G1702" s="142" t="s">
        <v>670</v>
      </c>
      <c r="H1702" s="167">
        <f t="shared" si="1744"/>
        <v>60</v>
      </c>
      <c r="I1702" s="141">
        <v>35</v>
      </c>
      <c r="J1702" s="183">
        <v>16</v>
      </c>
      <c r="K1702" s="183">
        <f t="shared" si="1741"/>
        <v>2160</v>
      </c>
      <c r="L1702" s="184"/>
      <c r="M1702" s="185">
        <f t="shared" si="1759"/>
        <v>135</v>
      </c>
      <c r="N1702" s="256">
        <f t="shared" ref="N1702:N1703" si="1761">IF(J1702=0,0,(K1702-L1702)/J1702)</f>
        <v>135</v>
      </c>
      <c r="O1702" s="183"/>
      <c r="P1702" s="167">
        <f t="shared" ref="P1702:R1702" si="1762">P1701</f>
        <v>30</v>
      </c>
      <c r="Q1702" s="167">
        <f t="shared" si="1762"/>
        <v>1</v>
      </c>
      <c r="R1702" s="167">
        <f t="shared" si="1762"/>
        <v>64800</v>
      </c>
      <c r="S1702" s="142"/>
    </row>
    <row r="1703" spans="1:19">
      <c r="A1703" s="280">
        <f t="shared" si="1742"/>
        <v>43129</v>
      </c>
      <c r="B1703" s="167">
        <f t="shared" si="1743"/>
        <v>15</v>
      </c>
      <c r="C1703" s="142" t="s">
        <v>986</v>
      </c>
      <c r="D1703" s="142"/>
      <c r="E1703" s="142"/>
      <c r="F1703" s="170">
        <v>95</v>
      </c>
      <c r="G1703" s="142" t="s">
        <v>343</v>
      </c>
      <c r="H1703" s="167">
        <f t="shared" si="1744"/>
        <v>60</v>
      </c>
      <c r="I1703" s="265">
        <v>9</v>
      </c>
      <c r="J1703" s="183">
        <v>16</v>
      </c>
      <c r="K1703" s="183">
        <f t="shared" si="1741"/>
        <v>2160</v>
      </c>
      <c r="L1703" s="184"/>
      <c r="M1703" s="268">
        <f t="shared" si="1759"/>
        <v>135</v>
      </c>
      <c r="N1703" s="269">
        <f t="shared" si="1761"/>
        <v>135</v>
      </c>
      <c r="O1703" s="183"/>
      <c r="P1703" s="167">
        <f t="shared" ref="P1703:R1703" si="1763">P1702</f>
        <v>30</v>
      </c>
      <c r="Q1703" s="167">
        <f t="shared" si="1763"/>
        <v>1</v>
      </c>
      <c r="R1703" s="167">
        <f t="shared" si="1763"/>
        <v>64800</v>
      </c>
      <c r="S1703" s="142"/>
    </row>
    <row r="1704" spans="1:19">
      <c r="A1704" s="280">
        <f t="shared" si="1742"/>
        <v>43129</v>
      </c>
      <c r="B1704" s="167">
        <f t="shared" si="1743"/>
        <v>16</v>
      </c>
      <c r="C1704" s="142" t="s">
        <v>984</v>
      </c>
      <c r="D1704" s="142"/>
      <c r="E1704" s="142"/>
      <c r="F1704" s="362">
        <v>95</v>
      </c>
      <c r="G1704" s="142" t="s">
        <v>670</v>
      </c>
      <c r="H1704" s="167">
        <f t="shared" si="1744"/>
        <v>60</v>
      </c>
      <c r="I1704" s="265">
        <v>9</v>
      </c>
      <c r="J1704" s="183">
        <v>16</v>
      </c>
      <c r="K1704" s="183">
        <f t="shared" si="1741"/>
        <v>2160</v>
      </c>
      <c r="L1704" s="184"/>
      <c r="M1704" s="268">
        <f>IF(J1704=0,0,(K1704)/J1704)</f>
        <v>135</v>
      </c>
      <c r="N1704" s="269">
        <f>IF(J1704=0,0,(K1704-L1704)/J1704)</f>
        <v>135</v>
      </c>
      <c r="O1704" s="183"/>
      <c r="P1704" s="167">
        <f t="shared" ref="P1704:R1704" si="1764">P1703</f>
        <v>30</v>
      </c>
      <c r="Q1704" s="167">
        <f t="shared" si="1764"/>
        <v>1</v>
      </c>
      <c r="R1704" s="167">
        <f t="shared" si="1764"/>
        <v>64800</v>
      </c>
      <c r="S1704" s="142"/>
    </row>
    <row r="1705" spans="1:19">
      <c r="A1705" s="280">
        <f t="shared" si="1742"/>
        <v>43129</v>
      </c>
      <c r="B1705" s="167">
        <f t="shared" si="1743"/>
        <v>17</v>
      </c>
      <c r="C1705" s="401" t="s">
        <v>381</v>
      </c>
      <c r="D1705" s="142" t="s">
        <v>928</v>
      </c>
      <c r="E1705" s="142" t="s">
        <v>545</v>
      </c>
      <c r="F1705" s="168">
        <v>95</v>
      </c>
      <c r="G1705" s="142" t="s">
        <v>670</v>
      </c>
      <c r="H1705" s="167">
        <f t="shared" si="1744"/>
        <v>60</v>
      </c>
      <c r="I1705" s="141">
        <v>54</v>
      </c>
      <c r="J1705" s="183">
        <v>16</v>
      </c>
      <c r="K1705" s="183">
        <f t="shared" si="1741"/>
        <v>2160</v>
      </c>
      <c r="L1705" s="184"/>
      <c r="M1705" s="185">
        <f t="shared" ref="M1705:M1716" si="1765">IF(J1705=0,0,(K1705)/J1705)</f>
        <v>135</v>
      </c>
      <c r="N1705" s="256">
        <f t="shared" ref="N1705:N1709" si="1766">IF(J1705=0,0,(K1705-L1705)/J1705)</f>
        <v>135</v>
      </c>
      <c r="O1705" s="183"/>
      <c r="P1705" s="167">
        <f t="shared" ref="P1705:R1705" si="1767">P1704</f>
        <v>30</v>
      </c>
      <c r="Q1705" s="167">
        <f t="shared" si="1767"/>
        <v>1</v>
      </c>
      <c r="R1705" s="167">
        <f t="shared" si="1767"/>
        <v>64800</v>
      </c>
      <c r="S1705" s="142"/>
    </row>
    <row r="1706" spans="1:19">
      <c r="A1706" s="280">
        <f t="shared" si="1742"/>
        <v>43129</v>
      </c>
      <c r="B1706" s="167">
        <f t="shared" si="1743"/>
        <v>18</v>
      </c>
      <c r="C1706" s="401" t="s">
        <v>1001</v>
      </c>
      <c r="D1706" s="142" t="s">
        <v>1001</v>
      </c>
      <c r="E1706" s="142"/>
      <c r="F1706" s="168">
        <v>94</v>
      </c>
      <c r="G1706" s="142" t="s">
        <v>670</v>
      </c>
      <c r="H1706" s="167">
        <f t="shared" si="1744"/>
        <v>60</v>
      </c>
      <c r="I1706" s="141">
        <v>4</v>
      </c>
      <c r="J1706" s="183">
        <v>16</v>
      </c>
      <c r="K1706" s="183">
        <f t="shared" si="1741"/>
        <v>2160</v>
      </c>
      <c r="L1706" s="184"/>
      <c r="M1706" s="185">
        <f t="shared" si="1765"/>
        <v>135</v>
      </c>
      <c r="N1706" s="256">
        <f t="shared" si="1766"/>
        <v>135</v>
      </c>
      <c r="O1706" s="183"/>
      <c r="P1706" s="167">
        <f t="shared" ref="P1706:R1706" si="1768">P1705</f>
        <v>30</v>
      </c>
      <c r="Q1706" s="167">
        <f t="shared" si="1768"/>
        <v>1</v>
      </c>
      <c r="R1706" s="167">
        <f t="shared" si="1768"/>
        <v>64800</v>
      </c>
      <c r="S1706" s="142"/>
    </row>
    <row r="1707" spans="1:19">
      <c r="A1707" s="280">
        <f t="shared" si="1742"/>
        <v>43129</v>
      </c>
      <c r="B1707" s="167">
        <f t="shared" si="1743"/>
        <v>19</v>
      </c>
      <c r="C1707" s="404" t="s">
        <v>579</v>
      </c>
      <c r="D1707" s="146" t="s">
        <v>397</v>
      </c>
      <c r="E1707" s="146" t="s">
        <v>810</v>
      </c>
      <c r="F1707" s="262">
        <v>94</v>
      </c>
      <c r="G1707" s="142" t="s">
        <v>670</v>
      </c>
      <c r="H1707" s="167">
        <f t="shared" si="1744"/>
        <v>60</v>
      </c>
      <c r="I1707" s="265">
        <v>42</v>
      </c>
      <c r="J1707" s="183">
        <v>16</v>
      </c>
      <c r="K1707" s="183">
        <f t="shared" si="1741"/>
        <v>2160</v>
      </c>
      <c r="L1707" s="184"/>
      <c r="M1707" s="268">
        <f t="shared" si="1765"/>
        <v>135</v>
      </c>
      <c r="N1707" s="269">
        <f t="shared" si="1766"/>
        <v>135</v>
      </c>
      <c r="O1707" s="183"/>
      <c r="P1707" s="167">
        <f t="shared" ref="P1707:R1707" si="1769">P1706</f>
        <v>30</v>
      </c>
      <c r="Q1707" s="167">
        <f t="shared" si="1769"/>
        <v>1</v>
      </c>
      <c r="R1707" s="167">
        <f t="shared" si="1769"/>
        <v>64800</v>
      </c>
      <c r="S1707" s="142"/>
    </row>
    <row r="1708" spans="1:19">
      <c r="A1708" s="280">
        <f t="shared" si="1742"/>
        <v>43129</v>
      </c>
      <c r="B1708" s="167">
        <f t="shared" si="1743"/>
        <v>20</v>
      </c>
      <c r="C1708" s="142" t="s">
        <v>577</v>
      </c>
      <c r="D1708" s="142" t="s">
        <v>577</v>
      </c>
      <c r="E1708" s="142" t="s">
        <v>545</v>
      </c>
      <c r="F1708" s="262">
        <v>92</v>
      </c>
      <c r="G1708" s="142" t="s">
        <v>670</v>
      </c>
      <c r="H1708" s="167">
        <f t="shared" si="1744"/>
        <v>60</v>
      </c>
      <c r="I1708" s="265">
        <v>32</v>
      </c>
      <c r="J1708" s="183">
        <v>16</v>
      </c>
      <c r="K1708" s="183">
        <f t="shared" si="1741"/>
        <v>2160</v>
      </c>
      <c r="L1708" s="184"/>
      <c r="M1708" s="268">
        <f t="shared" si="1765"/>
        <v>135</v>
      </c>
      <c r="N1708" s="269">
        <f t="shared" si="1766"/>
        <v>135</v>
      </c>
      <c r="O1708" s="183"/>
      <c r="P1708" s="167">
        <f t="shared" ref="P1708:R1708" si="1770">P1707</f>
        <v>30</v>
      </c>
      <c r="Q1708" s="167">
        <f t="shared" si="1770"/>
        <v>1</v>
      </c>
      <c r="R1708" s="167">
        <f t="shared" si="1770"/>
        <v>64800</v>
      </c>
      <c r="S1708" s="142"/>
    </row>
    <row r="1709" spans="1:19">
      <c r="A1709" s="280">
        <f t="shared" si="1742"/>
        <v>43129</v>
      </c>
      <c r="B1709" s="167">
        <f t="shared" si="1743"/>
        <v>21</v>
      </c>
      <c r="C1709" s="142" t="s">
        <v>956</v>
      </c>
      <c r="D1709" s="142"/>
      <c r="E1709" s="142"/>
      <c r="F1709" s="362">
        <v>87</v>
      </c>
      <c r="G1709" s="142" t="s">
        <v>670</v>
      </c>
      <c r="H1709" s="167">
        <f t="shared" si="1744"/>
        <v>60</v>
      </c>
      <c r="I1709" s="265">
        <v>10</v>
      </c>
      <c r="J1709" s="183">
        <v>16</v>
      </c>
      <c r="K1709" s="183">
        <f t="shared" si="1741"/>
        <v>2160</v>
      </c>
      <c r="L1709" s="184"/>
      <c r="M1709" s="268">
        <f t="shared" si="1765"/>
        <v>135</v>
      </c>
      <c r="N1709" s="269">
        <f t="shared" si="1766"/>
        <v>135</v>
      </c>
      <c r="O1709" s="183"/>
      <c r="P1709" s="167">
        <f t="shared" ref="P1709:R1709" si="1771">P1708</f>
        <v>30</v>
      </c>
      <c r="Q1709" s="167">
        <f t="shared" si="1771"/>
        <v>1</v>
      </c>
      <c r="R1709" s="167">
        <f t="shared" si="1771"/>
        <v>64800</v>
      </c>
      <c r="S1709" s="142"/>
    </row>
    <row r="1710" spans="1:19">
      <c r="A1710" s="280">
        <f t="shared" si="1742"/>
        <v>43129</v>
      </c>
      <c r="B1710" s="167">
        <f t="shared" si="1743"/>
        <v>22</v>
      </c>
      <c r="C1710" s="142" t="s">
        <v>1012</v>
      </c>
      <c r="D1710" s="142" t="s">
        <v>1012</v>
      </c>
      <c r="E1710" s="142"/>
      <c r="F1710" s="447">
        <v>86</v>
      </c>
      <c r="G1710" s="142" t="s">
        <v>670</v>
      </c>
      <c r="H1710" s="167">
        <f t="shared" si="1744"/>
        <v>60</v>
      </c>
      <c r="I1710" s="141">
        <v>2</v>
      </c>
      <c r="J1710" s="183">
        <v>16</v>
      </c>
      <c r="K1710" s="183">
        <f t="shared" si="1741"/>
        <v>2160</v>
      </c>
      <c r="L1710" s="184"/>
      <c r="M1710" s="185">
        <f t="shared" si="1765"/>
        <v>135</v>
      </c>
      <c r="N1710" s="256">
        <f>IF(J1710=0,0,(K1710-L1710)/J1710)</f>
        <v>135</v>
      </c>
      <c r="O1710" s="183"/>
      <c r="P1710" s="167">
        <f t="shared" ref="P1710:R1710" si="1772">P1709</f>
        <v>30</v>
      </c>
      <c r="Q1710" s="167">
        <f t="shared" si="1772"/>
        <v>1</v>
      </c>
      <c r="R1710" s="167">
        <f t="shared" si="1772"/>
        <v>64800</v>
      </c>
      <c r="S1710" s="142"/>
    </row>
    <row r="1711" spans="1:19">
      <c r="A1711" s="280">
        <f t="shared" si="1742"/>
        <v>43129</v>
      </c>
      <c r="B1711" s="167">
        <f t="shared" si="1743"/>
        <v>23</v>
      </c>
      <c r="C1711" s="142" t="s">
        <v>963</v>
      </c>
      <c r="D1711" s="142"/>
      <c r="E1711" s="142"/>
      <c r="F1711" s="362">
        <v>80</v>
      </c>
      <c r="G1711" s="142" t="s">
        <v>670</v>
      </c>
      <c r="H1711" s="167">
        <f t="shared" si="1744"/>
        <v>60</v>
      </c>
      <c r="I1711" s="265">
        <v>15</v>
      </c>
      <c r="J1711" s="183">
        <v>16</v>
      </c>
      <c r="K1711" s="183">
        <f t="shared" si="1741"/>
        <v>2160</v>
      </c>
      <c r="L1711" s="184"/>
      <c r="M1711" s="268">
        <f t="shared" si="1765"/>
        <v>135</v>
      </c>
      <c r="N1711" s="269">
        <f t="shared" ref="N1711:N1718" si="1773">IF(J1711=0,0,(K1711-L1711)/J1711)</f>
        <v>135</v>
      </c>
      <c r="O1711" s="183"/>
      <c r="P1711" s="167">
        <f t="shared" ref="P1711:R1711" si="1774">P1710</f>
        <v>30</v>
      </c>
      <c r="Q1711" s="167">
        <f t="shared" si="1774"/>
        <v>1</v>
      </c>
      <c r="R1711" s="167">
        <f t="shared" si="1774"/>
        <v>64800</v>
      </c>
      <c r="S1711" s="142"/>
    </row>
    <row r="1712" spans="1:19">
      <c r="A1712" s="280">
        <f t="shared" si="1742"/>
        <v>43129</v>
      </c>
      <c r="B1712" s="167">
        <f t="shared" si="1743"/>
        <v>24</v>
      </c>
      <c r="C1712" s="142" t="s">
        <v>1011</v>
      </c>
      <c r="D1712" s="142" t="s">
        <v>1011</v>
      </c>
      <c r="E1712" s="142"/>
      <c r="F1712" s="447">
        <v>78</v>
      </c>
      <c r="G1712" s="142" t="s">
        <v>343</v>
      </c>
      <c r="H1712" s="167">
        <f t="shared" si="1744"/>
        <v>60</v>
      </c>
      <c r="I1712" s="141">
        <v>2</v>
      </c>
      <c r="J1712" s="183">
        <v>16</v>
      </c>
      <c r="K1712" s="183">
        <f t="shared" si="1741"/>
        <v>2160</v>
      </c>
      <c r="L1712" s="184"/>
      <c r="M1712" s="185">
        <f t="shared" si="1765"/>
        <v>135</v>
      </c>
      <c r="N1712" s="256">
        <f>IF(J1712=0,0,(K1712-L1712)/J1712)</f>
        <v>135</v>
      </c>
      <c r="O1712" s="183"/>
      <c r="P1712" s="167">
        <f t="shared" ref="P1712:R1712" si="1775">P1711</f>
        <v>30</v>
      </c>
      <c r="Q1712" s="167">
        <f t="shared" si="1775"/>
        <v>1</v>
      </c>
      <c r="R1712" s="167">
        <f t="shared" si="1775"/>
        <v>64800</v>
      </c>
      <c r="S1712" s="142"/>
    </row>
    <row r="1713" spans="1:19">
      <c r="A1713" s="280">
        <f t="shared" si="1742"/>
        <v>43129</v>
      </c>
      <c r="B1713" s="167">
        <f t="shared" si="1743"/>
        <v>25</v>
      </c>
      <c r="C1713" s="142" t="s">
        <v>1002</v>
      </c>
      <c r="D1713" s="142" t="s">
        <v>1002</v>
      </c>
      <c r="E1713" s="142"/>
      <c r="F1713" s="168">
        <v>76</v>
      </c>
      <c r="G1713" s="142" t="s">
        <v>343</v>
      </c>
      <c r="H1713" s="167">
        <f t="shared" si="1744"/>
        <v>60</v>
      </c>
      <c r="I1713" s="141">
        <v>4</v>
      </c>
      <c r="J1713" s="183">
        <v>16</v>
      </c>
      <c r="K1713" s="183">
        <f t="shared" si="1741"/>
        <v>2160</v>
      </c>
      <c r="L1713" s="184"/>
      <c r="M1713" s="185">
        <f t="shared" si="1765"/>
        <v>135</v>
      </c>
      <c r="N1713" s="256">
        <f t="shared" ref="N1713:N1718" si="1776">IF(J1713=0,0,(K1713-L1713)/J1713)</f>
        <v>135</v>
      </c>
      <c r="O1713" s="183"/>
      <c r="P1713" s="167">
        <f t="shared" ref="P1713:R1713" si="1777">P1712</f>
        <v>30</v>
      </c>
      <c r="Q1713" s="167">
        <f t="shared" si="1777"/>
        <v>1</v>
      </c>
      <c r="R1713" s="167">
        <f t="shared" si="1777"/>
        <v>64800</v>
      </c>
      <c r="S1713" s="142"/>
    </row>
    <row r="1714" spans="1:19">
      <c r="A1714" s="280">
        <f t="shared" si="1742"/>
        <v>43129</v>
      </c>
      <c r="B1714" s="167">
        <f t="shared" si="1743"/>
        <v>26</v>
      </c>
      <c r="C1714" s="401" t="s">
        <v>576</v>
      </c>
      <c r="D1714" s="142" t="s">
        <v>826</v>
      </c>
      <c r="E1714" s="142" t="s">
        <v>810</v>
      </c>
      <c r="F1714" s="262">
        <v>76</v>
      </c>
      <c r="G1714" s="299" t="s">
        <v>536</v>
      </c>
      <c r="H1714" s="167">
        <f t="shared" si="1744"/>
        <v>60</v>
      </c>
      <c r="I1714" s="265">
        <v>57</v>
      </c>
      <c r="J1714" s="183">
        <v>16</v>
      </c>
      <c r="K1714" s="183">
        <f t="shared" si="1741"/>
        <v>2160</v>
      </c>
      <c r="L1714" s="184"/>
      <c r="M1714" s="268">
        <f t="shared" si="1765"/>
        <v>135</v>
      </c>
      <c r="N1714" s="269">
        <f t="shared" si="1776"/>
        <v>135</v>
      </c>
      <c r="O1714" s="266"/>
      <c r="P1714" s="167">
        <f t="shared" ref="P1714:R1714" si="1778">P1713</f>
        <v>30</v>
      </c>
      <c r="Q1714" s="167">
        <f t="shared" si="1778"/>
        <v>1</v>
      </c>
      <c r="R1714" s="167">
        <f t="shared" si="1778"/>
        <v>64800</v>
      </c>
      <c r="S1714" s="142"/>
    </row>
    <row r="1715" spans="1:19">
      <c r="A1715" s="280">
        <f t="shared" si="1742"/>
        <v>43129</v>
      </c>
      <c r="B1715" s="167">
        <f t="shared" si="1743"/>
        <v>27</v>
      </c>
      <c r="C1715" s="142" t="s">
        <v>614</v>
      </c>
      <c r="D1715" s="142" t="s">
        <v>929</v>
      </c>
      <c r="E1715" s="142" t="s">
        <v>545</v>
      </c>
      <c r="F1715" s="168">
        <v>76</v>
      </c>
      <c r="G1715" s="142" t="s">
        <v>670</v>
      </c>
      <c r="H1715" s="167">
        <f t="shared" si="1744"/>
        <v>60</v>
      </c>
      <c r="I1715" s="141">
        <v>55</v>
      </c>
      <c r="J1715" s="183">
        <v>16</v>
      </c>
      <c r="K1715" s="183">
        <f t="shared" si="1741"/>
        <v>2160</v>
      </c>
      <c r="L1715" s="184"/>
      <c r="M1715" s="185">
        <f t="shared" si="1765"/>
        <v>135</v>
      </c>
      <c r="N1715" s="256">
        <f t="shared" si="1776"/>
        <v>135</v>
      </c>
      <c r="O1715" s="183"/>
      <c r="P1715" s="167">
        <f t="shared" ref="P1715:R1715" si="1779">P1714</f>
        <v>30</v>
      </c>
      <c r="Q1715" s="167">
        <f t="shared" si="1779"/>
        <v>1</v>
      </c>
      <c r="R1715" s="167">
        <f t="shared" si="1779"/>
        <v>64800</v>
      </c>
      <c r="S1715" s="142"/>
    </row>
    <row r="1716" spans="1:19">
      <c r="A1716" s="280">
        <f t="shared" si="1742"/>
        <v>43129</v>
      </c>
      <c r="B1716" s="167">
        <f t="shared" si="1743"/>
        <v>28</v>
      </c>
      <c r="C1716" s="401" t="s">
        <v>1003</v>
      </c>
      <c r="D1716" s="142" t="s">
        <v>1003</v>
      </c>
      <c r="E1716" s="142"/>
      <c r="F1716" s="168">
        <v>72</v>
      </c>
      <c r="G1716" s="142" t="s">
        <v>343</v>
      </c>
      <c r="H1716" s="167">
        <f t="shared" si="1744"/>
        <v>60</v>
      </c>
      <c r="I1716" s="141">
        <v>4</v>
      </c>
      <c r="J1716" s="183">
        <v>16</v>
      </c>
      <c r="K1716" s="183">
        <f t="shared" si="1741"/>
        <v>2160</v>
      </c>
      <c r="L1716" s="184"/>
      <c r="M1716" s="185">
        <f t="shared" si="1765"/>
        <v>135</v>
      </c>
      <c r="N1716" s="256">
        <f t="shared" si="1776"/>
        <v>135</v>
      </c>
      <c r="O1716" s="183"/>
      <c r="P1716" s="167">
        <f t="shared" ref="P1716:R1716" si="1780">P1715</f>
        <v>30</v>
      </c>
      <c r="Q1716" s="167">
        <f t="shared" si="1780"/>
        <v>1</v>
      </c>
      <c r="R1716" s="167">
        <f t="shared" si="1780"/>
        <v>64800</v>
      </c>
      <c r="S1716" s="142"/>
    </row>
    <row r="1717" spans="1:19">
      <c r="A1717" s="280">
        <f t="shared" si="1742"/>
        <v>43129</v>
      </c>
      <c r="B1717" s="167">
        <f t="shared" si="1743"/>
        <v>29</v>
      </c>
      <c r="C1717" s="401" t="s">
        <v>881</v>
      </c>
      <c r="D1717" s="142" t="s">
        <v>881</v>
      </c>
      <c r="E1717" s="142" t="s">
        <v>545</v>
      </c>
      <c r="F1717" s="262">
        <v>66</v>
      </c>
      <c r="G1717" s="142" t="s">
        <v>343</v>
      </c>
      <c r="H1717" s="167">
        <f t="shared" si="1744"/>
        <v>60</v>
      </c>
      <c r="I1717" s="141">
        <v>27</v>
      </c>
      <c r="J1717" s="183">
        <v>16</v>
      </c>
      <c r="K1717" s="183">
        <f t="shared" si="1741"/>
        <v>2160</v>
      </c>
      <c r="L1717" s="184"/>
      <c r="M1717" s="185">
        <f>IF(J1717=0,0,(K1717)/J1717)</f>
        <v>135</v>
      </c>
      <c r="N1717" s="256">
        <f t="shared" si="1776"/>
        <v>135</v>
      </c>
      <c r="O1717" s="183"/>
      <c r="P1717" s="167">
        <f t="shared" ref="P1717:R1717" si="1781">P1716</f>
        <v>30</v>
      </c>
      <c r="Q1717" s="167">
        <f t="shared" si="1781"/>
        <v>1</v>
      </c>
      <c r="R1717" s="167">
        <f t="shared" si="1781"/>
        <v>64800</v>
      </c>
      <c r="S1717" s="142"/>
    </row>
    <row r="1718" spans="1:19">
      <c r="A1718" s="280">
        <f t="shared" si="1742"/>
        <v>43129</v>
      </c>
      <c r="B1718" s="167">
        <f t="shared" si="1743"/>
        <v>30</v>
      </c>
      <c r="C1718" s="142" t="s">
        <v>932</v>
      </c>
      <c r="D1718" s="142" t="s">
        <v>930</v>
      </c>
      <c r="E1718" s="142" t="s">
        <v>545</v>
      </c>
      <c r="F1718" s="362">
        <v>65</v>
      </c>
      <c r="G1718" s="299" t="s">
        <v>343</v>
      </c>
      <c r="H1718" s="167">
        <f t="shared" si="1744"/>
        <v>60</v>
      </c>
      <c r="I1718" s="265">
        <v>26</v>
      </c>
      <c r="J1718" s="183">
        <v>16</v>
      </c>
      <c r="K1718" s="183">
        <f t="shared" si="1741"/>
        <v>2160</v>
      </c>
      <c r="L1718" s="267"/>
      <c r="M1718" s="268">
        <f t="shared" ref="M1718" si="1782">IF(J1718=0,0,(K1718)/J1718)</f>
        <v>135</v>
      </c>
      <c r="N1718" s="269">
        <f t="shared" si="1776"/>
        <v>135</v>
      </c>
      <c r="O1718" s="266"/>
      <c r="P1718" s="167">
        <f t="shared" ref="P1718:R1718" si="1783">P1717</f>
        <v>30</v>
      </c>
      <c r="Q1718" s="167">
        <f t="shared" si="1783"/>
        <v>1</v>
      </c>
      <c r="R1718" s="167">
        <f t="shared" si="1783"/>
        <v>64800</v>
      </c>
      <c r="S1718" s="142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.7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6.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6.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6.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6.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6.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6.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6.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6.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workbookViewId="0">
      <selection activeCell="E18" sqref="E18"/>
    </sheetView>
  </sheetViews>
  <sheetFormatPr defaultRowHeight="15.75"/>
  <sheetData>
    <row r="1" spans="1:4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 ht="16.5">
      <c r="A2" s="327">
        <v>21</v>
      </c>
      <c r="B2" s="310">
        <v>35</v>
      </c>
      <c r="C2" s="327">
        <v>1</v>
      </c>
      <c r="D2" s="310">
        <v>50</v>
      </c>
    </row>
    <row r="3" spans="1:4" ht="16.5">
      <c r="A3" s="327">
        <v>22</v>
      </c>
      <c r="B3" s="310">
        <v>40</v>
      </c>
      <c r="C3" s="327">
        <v>2</v>
      </c>
      <c r="D3" s="310">
        <v>38</v>
      </c>
    </row>
    <row r="4" spans="1:4" ht="16.5">
      <c r="A4" s="327">
        <v>23</v>
      </c>
      <c r="B4" s="310">
        <v>46</v>
      </c>
      <c r="C4" s="327">
        <v>3</v>
      </c>
      <c r="D4" s="310">
        <v>30</v>
      </c>
    </row>
    <row r="5" spans="1:4" ht="16.5">
      <c r="A5" s="327">
        <v>24</v>
      </c>
      <c r="B5" s="310">
        <v>52</v>
      </c>
      <c r="C5" s="327">
        <v>4</v>
      </c>
      <c r="D5" s="310">
        <v>25</v>
      </c>
    </row>
    <row r="6" spans="1:4" ht="16.5">
      <c r="A6" s="327">
        <v>25</v>
      </c>
      <c r="B6" s="310">
        <v>59</v>
      </c>
      <c r="C6" s="327">
        <v>5</v>
      </c>
      <c r="D6" s="310">
        <v>20</v>
      </c>
    </row>
    <row r="7" spans="1:4" ht="16.5">
      <c r="A7" s="327">
        <v>26</v>
      </c>
      <c r="B7" s="310">
        <v>67</v>
      </c>
      <c r="C7" s="327">
        <v>6</v>
      </c>
      <c r="D7" s="310">
        <v>15</v>
      </c>
    </row>
    <row r="8" spans="1:4" ht="16.5">
      <c r="A8" s="327">
        <v>27</v>
      </c>
      <c r="B8" s="310">
        <v>75</v>
      </c>
      <c r="C8" s="327">
        <v>7</v>
      </c>
      <c r="D8" s="310">
        <v>10</v>
      </c>
    </row>
    <row r="9" spans="1:4" ht="16.5">
      <c r="A9" s="327">
        <v>28</v>
      </c>
      <c r="B9" s="310">
        <v>83</v>
      </c>
    </row>
    <row r="10" spans="1:4" ht="16.5">
      <c r="A10" s="327">
        <v>29</v>
      </c>
      <c r="B10" s="310">
        <v>91</v>
      </c>
    </row>
    <row r="11" spans="1:4" ht="16.5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B10"/>
  <sheetViews>
    <sheetView workbookViewId="0">
      <selection activeCell="K33" sqref="K33"/>
    </sheetView>
  </sheetViews>
  <sheetFormatPr defaultColWidth="9" defaultRowHeight="16.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35" sqref="F35"/>
    </sheetView>
  </sheetViews>
  <sheetFormatPr defaultRowHeight="15.7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user</cp:lastModifiedBy>
  <dcterms:created xsi:type="dcterms:W3CDTF">2016-11-28T06:00:26Z</dcterms:created>
  <dcterms:modified xsi:type="dcterms:W3CDTF">2018-01-23T06:34:29Z</dcterms:modified>
</cp:coreProperties>
</file>